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bookViews>
    <workbookView xWindow="0" yWindow="0" windowWidth="15360" windowHeight="7155" activeTab="2"/>
  </bookViews>
  <sheets>
    <sheet name="Instructivo" sheetId="4" r:id="rId1"/>
    <sheet name="Parámetros" sheetId="1" r:id="rId2"/>
    <sheet name="Registros" sheetId="2" r:id="rId3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Luis Diego Guerrero Ávila</author>
    <author>Luis Felipe Araya Marín</author>
  </authors>
  <commentList>
    <comment ref="J14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Las empresas podrán incluir los indicadores que consideren necesarios utlizar.</t>
        </r>
      </text>
    </comment>
    <comment ref="X14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Las empresas podrán incluir los indicadores que consideren necesarios utlizar.</t>
        </r>
      </text>
    </comment>
    <comment ref="AG14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Las empresas podrán incluir los indicadores que consideren necesarios utlizar.</t>
        </r>
      </text>
    </comment>
    <comment ref="AO14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Las empresas podrán incluir los indicadores que consideren necesarios utlizar.</t>
        </r>
      </text>
    </comment>
    <comment ref="D21" authorId="1">
      <text>
        <r>
          <rPr>
            <sz val="9"/>
            <rFont val="Tahoma"/>
            <family val="2"/>
          </rPr>
          <t xml:space="preserve">Código utilizado para identificar la partida.
</t>
        </r>
      </text>
    </comment>
    <comment ref="E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uso de la partida. Ejemplo: "materiales de construcción", "servicios de vigilancia", etc.</t>
        </r>
      </text>
    </comment>
    <comment ref="H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K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L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si justifica o no la partida.</t>
        </r>
      </text>
    </comment>
    <comment ref="M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W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X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si justifica o no la partida.</t>
        </r>
      </text>
    </comment>
    <comment ref="Y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Z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vertical" para determinar el peso de los costos respecto al total de un periodo determinado.</t>
        </r>
      </text>
    </comment>
    <comment ref="AF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AG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si justifica o no la partida.</t>
        </r>
      </text>
    </comment>
    <comment ref="AH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AN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AO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si justifica o no la partida.</t>
        </r>
      </text>
    </comment>
    <comment ref="AP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N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O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P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  <comment ref="AA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AB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AC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  <comment ref="AI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AJ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AK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  <comment ref="AQ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AR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AS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</commentList>
</comments>
</file>

<file path=xl/sharedStrings.xml><?xml version="1.0" encoding="utf-8"?>
<sst xmlns="http://schemas.openxmlformats.org/spreadsheetml/2006/main" count="516" uniqueCount="347">
  <si>
    <t>Empresa:</t>
  </si>
  <si>
    <t>Sistema:</t>
  </si>
  <si>
    <t>Periodo</t>
  </si>
  <si>
    <t>Moneda</t>
  </si>
  <si>
    <t>Año (n-1)</t>
  </si>
  <si>
    <t>Año base (Año n)</t>
  </si>
  <si>
    <t>Año mixto historico y proyectado (Año n+1)</t>
  </si>
  <si>
    <t>Año proyectado 1 (Año n+2)</t>
  </si>
  <si>
    <t>Año proyectado 2 (Año + 3)</t>
  </si>
  <si>
    <t>Último mes real de información</t>
  </si>
  <si>
    <t>Periodo de estudio</t>
  </si>
  <si>
    <t>Datos en millones de colones</t>
  </si>
  <si>
    <t>Indicador económico</t>
  </si>
  <si>
    <t>Inflación</t>
  </si>
  <si>
    <t xml:space="preserve"> </t>
  </si>
  <si>
    <t>Análisis Vertical</t>
  </si>
  <si>
    <t>Análisis Horizontal</t>
  </si>
  <si>
    <t>Justifica</t>
  </si>
  <si>
    <t>Ref./ Obs.</t>
  </si>
  <si>
    <t>%</t>
  </si>
  <si>
    <t>Enero</t>
  </si>
  <si>
    <t>Febrero</t>
  </si>
  <si>
    <t>Marzo</t>
  </si>
  <si>
    <t>Mayo</t>
  </si>
  <si>
    <t>Julio</t>
  </si>
  <si>
    <t>Agosto</t>
  </si>
  <si>
    <t>Setiembre</t>
  </si>
  <si>
    <t>Octubre</t>
  </si>
  <si>
    <t>Noviembre</t>
  </si>
  <si>
    <t>Diciembre</t>
  </si>
  <si>
    <t>Datos en miles de colones</t>
  </si>
  <si>
    <t>Datos en colones</t>
  </si>
  <si>
    <t>-</t>
  </si>
  <si>
    <t>Gastos del sistema de generación</t>
  </si>
  <si>
    <t>Gastos del sistema de transmisión</t>
  </si>
  <si>
    <t>Gastos del sistema de alumbrado público</t>
  </si>
  <si>
    <t>Gastos compartidos</t>
  </si>
  <si>
    <t>Primer mes de proyección</t>
  </si>
  <si>
    <t>Si/No</t>
  </si>
  <si>
    <t>Descripción</t>
  </si>
  <si>
    <t>1-</t>
  </si>
  <si>
    <t>2-</t>
  </si>
  <si>
    <t>3-</t>
  </si>
  <si>
    <t>4-</t>
  </si>
  <si>
    <t>5-</t>
  </si>
  <si>
    <t>6-</t>
  </si>
  <si>
    <t>No.</t>
  </si>
  <si>
    <t xml:space="preserve">Información a completar </t>
  </si>
  <si>
    <t>Gastos del sistema de distribución</t>
  </si>
  <si>
    <t>Empresa</t>
  </si>
  <si>
    <t>Sistema</t>
  </si>
  <si>
    <t>Seleccionar si los datos a suministrar corresponden a "millones de colones", "miles de colones" o "colones".</t>
  </si>
  <si>
    <t>Nombre del petente.</t>
  </si>
  <si>
    <t>Indicar el año base, tomando en consideración que éste corresponde al corte del último estado financiero auditado, presentado a la IE.</t>
  </si>
  <si>
    <t>Esta casilla refleja los gastos que son recurrentes en el tiempo, todos los movimientos que por su naturaleza se incluyen en el histórico (años previos) y el periodo sujeto a análisis.</t>
  </si>
  <si>
    <t>Total</t>
  </si>
  <si>
    <t>7- y 8-</t>
  </si>
  <si>
    <t>8-</t>
  </si>
  <si>
    <t>Indicar la inflación del periodo correspondiente.</t>
  </si>
  <si>
    <t>con la información que se indica seguidamente:</t>
  </si>
  <si>
    <t>Utilizar la herramienta financiera "análisis horizontal" para determinar la variación en los costos respecto al periodo anterior, en términos absolutos.</t>
  </si>
  <si>
    <t>Utilizar la herramienta financiera "análisis horizontal" para determinar la variación en los costos respecto al periodo anterior, en términos porcentuales.</t>
  </si>
  <si>
    <t>Análisis Vertical       ∆   %</t>
  </si>
  <si>
    <t>Análisis Horizontal  ∆  %</t>
  </si>
  <si>
    <t xml:space="preserve">Análisis Horizontal  ∆  Abs </t>
  </si>
  <si>
    <t>Utilizar la herramienta financiera "análisis vertical" para determinar el peso de la variación en términos absolutos (de un periodo a otro), respecto al total de variaciones del periodo.</t>
  </si>
  <si>
    <t>Parámetros</t>
  </si>
  <si>
    <t>Indicar si justifica o no la partida.</t>
  </si>
  <si>
    <t>Indicar el folio y/o documento de referencia donde se encuentra la justificación. Suministre las observaciones que considere relevantes.</t>
  </si>
  <si>
    <t>Datos presentación</t>
  </si>
  <si>
    <t>Gastos Tarifarios - Recurrentes</t>
  </si>
  <si>
    <t>Gastos  Tarifarios -  No Recurrentes</t>
  </si>
  <si>
    <t xml:space="preserve">Esta casilla permite identificar los gastos que se originaron por actividades del sector eléctrico y que no  son de carácter recurrente. </t>
  </si>
  <si>
    <t>Nombre de cuenta</t>
  </si>
  <si>
    <t>N° cuenta</t>
  </si>
  <si>
    <t>01 ICE</t>
  </si>
  <si>
    <t>02 CNFL</t>
  </si>
  <si>
    <t>03 JASEC</t>
  </si>
  <si>
    <t>04 ESPH</t>
  </si>
  <si>
    <t>05 COOPEGUANACASTE</t>
  </si>
  <si>
    <t>06 COOPELESCA</t>
  </si>
  <si>
    <t>07 COOPESANTOS</t>
  </si>
  <si>
    <t>08 COOPEALFARO</t>
  </si>
  <si>
    <t>Nombre y apellidos</t>
  </si>
  <si>
    <t xml:space="preserve">Puesto </t>
  </si>
  <si>
    <t xml:space="preserve">Fecha </t>
  </si>
  <si>
    <t>Firma</t>
  </si>
  <si>
    <t>Elaboró:</t>
  </si>
  <si>
    <t>Revisó:</t>
  </si>
  <si>
    <t>Aprobó:</t>
  </si>
  <si>
    <r>
      <t xml:space="preserve">Análisis Vertical </t>
    </r>
    <r>
      <rPr>
        <b/>
        <sz val="9"/>
        <rFont val="Arial"/>
        <family val="2"/>
      </rPr>
      <t>∆</t>
    </r>
  </si>
  <si>
    <r>
      <rPr>
        <b/>
        <sz val="9"/>
        <rFont val="Arial"/>
        <family val="2"/>
      </rPr>
      <t>∆ ABS</t>
    </r>
  </si>
  <si>
    <r>
      <rPr>
        <b/>
        <sz val="9"/>
        <rFont val="Arial"/>
        <family val="2"/>
      </rPr>
      <t>∆ %</t>
    </r>
  </si>
  <si>
    <r>
      <t xml:space="preserve">Seleccionar el sistema al que pertenece el grupo de cuentas a analizar. </t>
    </r>
    <r>
      <rPr>
        <b/>
        <i/>
        <sz val="10"/>
        <color theme="1"/>
        <rFont val="Arial"/>
        <family val="2"/>
      </rPr>
      <t xml:space="preserve">Nota: </t>
    </r>
    <r>
      <rPr>
        <i/>
        <sz val="10"/>
        <color theme="1"/>
        <rFont val="Arial"/>
        <family val="2"/>
      </rPr>
      <t>en el caso que corresponda a cuentas que se asignan a dos o más sistemas, deberá elegir "Gastos Compartidos".</t>
    </r>
  </si>
  <si>
    <r>
      <t xml:space="preserve">Completar los datos solicitados en la hoja denominada </t>
    </r>
    <r>
      <rPr>
        <b/>
        <sz val="11"/>
        <color theme="1"/>
        <rFont val="Arial"/>
        <family val="2"/>
      </rPr>
      <t xml:space="preserve">"Datos" </t>
    </r>
    <r>
      <rPr>
        <sz val="11"/>
        <color theme="1"/>
        <rFont val="Arial"/>
        <family val="2"/>
      </rPr>
      <t>con la información que se describe a continuación:</t>
    </r>
  </si>
  <si>
    <t xml:space="preserve">Paso Nº 1: </t>
  </si>
  <si>
    <t>Paso Nº 2</t>
  </si>
  <si>
    <t>SI</t>
  </si>
  <si>
    <t>NO</t>
  </si>
  <si>
    <t>Colones</t>
  </si>
  <si>
    <t>Sistema de gestión de la calidad</t>
  </si>
  <si>
    <t>Proceso de tarifas eléctricas</t>
  </si>
  <si>
    <t>Versión: 1</t>
  </si>
  <si>
    <t>Página 1 de 3</t>
  </si>
  <si>
    <t>Página 2 de 3</t>
  </si>
  <si>
    <t>Instructivo costos y gastos</t>
  </si>
  <si>
    <t>GASTOS</t>
  </si>
  <si>
    <t>Total Gastos</t>
  </si>
  <si>
    <t>Compras</t>
  </si>
  <si>
    <t>Total Compras</t>
  </si>
  <si>
    <t>TOTAL COSTOS Y GASTOS</t>
  </si>
  <si>
    <t>Decretos</t>
  </si>
  <si>
    <t>Otros</t>
  </si>
  <si>
    <t>Operación y mantenimiento</t>
  </si>
  <si>
    <t>Administrativos</t>
  </si>
  <si>
    <t>Comercialización</t>
  </si>
  <si>
    <t>Gestión Productiva</t>
  </si>
  <si>
    <t>Reporte de costos y gastos. Instructivo</t>
  </si>
  <si>
    <t>Vigencia: En aprobaciòn</t>
  </si>
  <si>
    <t>Reporte de costos y gastos. Paràmetros</t>
  </si>
  <si>
    <t>Registro de costos y gastos</t>
  </si>
  <si>
    <t>Reporte de costos y gastos. Registros</t>
  </si>
  <si>
    <t>Costos de mantenimiento</t>
  </si>
  <si>
    <t>Costos sociales y ambientales</t>
  </si>
  <si>
    <t>Costos de la gerencia comercial central</t>
  </si>
  <si>
    <t>Costos de cobranza</t>
  </si>
  <si>
    <t xml:space="preserve">Gastos de las unidades administrativas (de apoyo a la gestión) </t>
  </si>
  <si>
    <t>Gerencia general y estratégica</t>
  </si>
  <si>
    <t>Auditoría interna y control de gestión</t>
  </si>
  <si>
    <t>Legales</t>
  </si>
  <si>
    <t>Relaciones públicas e institucionales</t>
  </si>
  <si>
    <t>Contaduría y tesorería</t>
  </si>
  <si>
    <t>Administración y finanzas</t>
  </si>
  <si>
    <t>Logística y servicios generales</t>
  </si>
  <si>
    <t>Servicios informáticos</t>
  </si>
  <si>
    <t>Recursos humanos</t>
  </si>
  <si>
    <t>Otras gerencias de apoyo administrativo</t>
  </si>
  <si>
    <t>Gastos de investigación y desarrollo</t>
  </si>
  <si>
    <t>Gastos de estudios preliminares</t>
  </si>
  <si>
    <t>Gastos de preinversión</t>
  </si>
  <si>
    <t>Gastos complementarios de operación</t>
  </si>
  <si>
    <t>Gastos sociales y ambientales</t>
  </si>
  <si>
    <t>Depreciaciones y amortizaciones del ejercicio al costo</t>
  </si>
  <si>
    <t>Activos fijos adquiridos o producidos</t>
  </si>
  <si>
    <t>Edificios</t>
  </si>
  <si>
    <t>Edificios comerciales</t>
  </si>
  <si>
    <t>Edificios administrativos</t>
  </si>
  <si>
    <t>Maquinaria y equipos para la producción</t>
  </si>
  <si>
    <t>Equipos de transporte, tracción y elevación</t>
  </si>
  <si>
    <t>Equipos de comunicación</t>
  </si>
  <si>
    <t>Equipos y mobiliario de oficina</t>
  </si>
  <si>
    <t>Equipos para computación</t>
  </si>
  <si>
    <t>Equipos de laboratorio e investigación</t>
  </si>
  <si>
    <t>Maquinarias, equipos y mobiliarios diversos</t>
  </si>
  <si>
    <t>Software y programas</t>
  </si>
  <si>
    <t>Software y programas comerciales</t>
  </si>
  <si>
    <t>Software y programas administrativos</t>
  </si>
  <si>
    <t>Activos fijos donados  o transferidos</t>
  </si>
  <si>
    <t>Depreciaciones y amortizaciones del ejercicio revaluadas</t>
  </si>
  <si>
    <t>Pérdidas por deterioro y desvalorización</t>
  </si>
  <si>
    <t>Terrenos</t>
  </si>
  <si>
    <t>Deterioro y pérdidas de inventarios</t>
  </si>
  <si>
    <t>Deterioro y pérdidas de inventarios por materiales y suministros para consumo y prestación de servicios</t>
  </si>
  <si>
    <t>Deterioro y pérdidas de inventarios por bienes para la venta</t>
  </si>
  <si>
    <t>Deterioro y pérdidas de inventarios por materias primas y bienes en producción</t>
  </si>
  <si>
    <t>Deterioro de inversiones</t>
  </si>
  <si>
    <t>Incobrables</t>
  </si>
  <si>
    <t>Gastos financieros</t>
  </si>
  <si>
    <t>Otros gastos</t>
  </si>
  <si>
    <t>5.1.</t>
  </si>
  <si>
    <t>5.1.1.</t>
  </si>
  <si>
    <t>5.1.2.</t>
  </si>
  <si>
    <t>5.1.3.</t>
  </si>
  <si>
    <t>5.2.</t>
  </si>
  <si>
    <t>5.2.1.</t>
  </si>
  <si>
    <t>5.2.2.</t>
  </si>
  <si>
    <t>5.2.3.</t>
  </si>
  <si>
    <t>5.3.</t>
  </si>
  <si>
    <t>5.3.1.</t>
  </si>
  <si>
    <t>5.3.1.01.</t>
  </si>
  <si>
    <t>5.3.1.02.</t>
  </si>
  <si>
    <t>5.3.1.03.</t>
  </si>
  <si>
    <t>5.3.1.04.</t>
  </si>
  <si>
    <t>5.3.1.05.</t>
  </si>
  <si>
    <t>5.3.1.99.</t>
  </si>
  <si>
    <t>5.4.</t>
  </si>
  <si>
    <t>5.4.1.</t>
  </si>
  <si>
    <t>5.4.2.</t>
  </si>
  <si>
    <t>5.5.</t>
  </si>
  <si>
    <t>5.6.</t>
  </si>
  <si>
    <t>5.7.</t>
  </si>
  <si>
    <t>5.7.1.</t>
  </si>
  <si>
    <t>5.7.1.01.</t>
  </si>
  <si>
    <t>5.7.1.02.</t>
  </si>
  <si>
    <t>5.7.2.</t>
  </si>
  <si>
    <t>5.7.2.01.</t>
  </si>
  <si>
    <t>5.7.2.02.</t>
  </si>
  <si>
    <t>5.8.</t>
  </si>
  <si>
    <t>5.8.1.</t>
  </si>
  <si>
    <t>5.8.2.</t>
  </si>
  <si>
    <t>5.9.</t>
  </si>
  <si>
    <t>5.10</t>
  </si>
  <si>
    <t>5.11</t>
  </si>
  <si>
    <t>Costos de la gerencia de operación y mantenimiento central</t>
  </si>
  <si>
    <t>Costos de operación</t>
  </si>
  <si>
    <t>Costos de facturación</t>
  </si>
  <si>
    <t>5.2.4.</t>
  </si>
  <si>
    <t>5.8.1.01.</t>
  </si>
  <si>
    <t>5.8.1.01.02.</t>
  </si>
  <si>
    <t>5.8.1.01.02.01.</t>
  </si>
  <si>
    <t>5.8.1.01.02.03.</t>
  </si>
  <si>
    <t>5.8.1.01.03.</t>
  </si>
  <si>
    <t>5.8.1.01.04.</t>
  </si>
  <si>
    <t>5.8.1.01.05.</t>
  </si>
  <si>
    <t>5.8.1.01.06.</t>
  </si>
  <si>
    <t>5.8.1.01.07.</t>
  </si>
  <si>
    <t>5.8.1.01.08.</t>
  </si>
  <si>
    <t>5.8.1.01.99.</t>
  </si>
  <si>
    <t>5.8.1.02.</t>
  </si>
  <si>
    <t>5.8.1.02.03.</t>
  </si>
  <si>
    <t>5.8.1.02.03.01.</t>
  </si>
  <si>
    <t>5.8.1.02.03.02.</t>
  </si>
  <si>
    <t>5.8.1.02.03.03.</t>
  </si>
  <si>
    <t>5.8.1.02.09.</t>
  </si>
  <si>
    <t>5.8.2.01.</t>
  </si>
  <si>
    <t>5.8.2.01.02.</t>
  </si>
  <si>
    <t>5.8.2.01.02.01.</t>
  </si>
  <si>
    <t>5.8.2.01.02.03.</t>
  </si>
  <si>
    <t>5.8.2.01.03.</t>
  </si>
  <si>
    <t>5.8.2.01.04.</t>
  </si>
  <si>
    <t>5.8.2.01.05.</t>
  </si>
  <si>
    <t>5.8.2.01.06.</t>
  </si>
  <si>
    <t>5.8.2.01.07.</t>
  </si>
  <si>
    <t>5.8.2.01.08.</t>
  </si>
  <si>
    <t>5.8.2.01.99.</t>
  </si>
  <si>
    <t>5.8.2.02.</t>
  </si>
  <si>
    <t>5.8.2.02.03.</t>
  </si>
  <si>
    <t>5.8.2.02.03.01.</t>
  </si>
  <si>
    <t>5.8.2.02.03.02.</t>
  </si>
  <si>
    <t>5.8.2.02.03.03.</t>
  </si>
  <si>
    <t>5.8.2.02.09.</t>
  </si>
  <si>
    <t>5.9.1.</t>
  </si>
  <si>
    <t>5.9.1.01.</t>
  </si>
  <si>
    <t>5.9.1.01.02.</t>
  </si>
  <si>
    <t>5.9.1.01.03.</t>
  </si>
  <si>
    <t>5.9.1.01.04.</t>
  </si>
  <si>
    <t>5.9.1.01.05.</t>
  </si>
  <si>
    <t>5.9.1.01.06.</t>
  </si>
  <si>
    <t>5.9.1.01.07.</t>
  </si>
  <si>
    <t>5.9.1.01.08.</t>
  </si>
  <si>
    <t>5.9.1.01.99.</t>
  </si>
  <si>
    <t>5.9.1.02.</t>
  </si>
  <si>
    <t>5.9.1.02.09.</t>
  </si>
  <si>
    <t>5.9.2.</t>
  </si>
  <si>
    <t>5.9.2.01.</t>
  </si>
  <si>
    <t>5.9.2.01.02.</t>
  </si>
  <si>
    <t>5.9.2.01.03.</t>
  </si>
  <si>
    <t>5.9.2.01.04.</t>
  </si>
  <si>
    <t>5.9.2.01.05.</t>
  </si>
  <si>
    <t>5.9.2.01.06.</t>
  </si>
  <si>
    <t>5.9.2.01.07.</t>
  </si>
  <si>
    <t>5.9.2.01.08.</t>
  </si>
  <si>
    <t>5.9.2.01.99.</t>
  </si>
  <si>
    <t>5.9.2.02.</t>
  </si>
  <si>
    <t>5.9.2.02.09.</t>
  </si>
  <si>
    <t>Costos de operación y mantenimiento actividades no reguladas</t>
  </si>
  <si>
    <t>Costos comerciales asociados a actividades no reguladas</t>
  </si>
  <si>
    <t>Costos de publicidad y propaganda</t>
  </si>
  <si>
    <t>Gastos administrativos (de apoyo a la gestión) asociados a actividades no reguladas</t>
  </si>
  <si>
    <t>Propiedades, planta y equipos afectos a actividades no reguladas</t>
  </si>
  <si>
    <t>Edificios actividades no reguladas</t>
  </si>
  <si>
    <t>Bienes intangibles afectos a actividades no reguladas</t>
  </si>
  <si>
    <t>Software y programas actividades no reguladas</t>
  </si>
  <si>
    <t>Otros bienes intangibles afectos a actividades no reguladas</t>
  </si>
  <si>
    <t>5.1.4.</t>
  </si>
  <si>
    <t>5.3.1.06.</t>
  </si>
  <si>
    <t>5.3.1.08.</t>
  </si>
  <si>
    <t>5.3.1.09.</t>
  </si>
  <si>
    <t>5.3.1.10.</t>
  </si>
  <si>
    <t>5.7.1.01.02.</t>
  </si>
  <si>
    <t>5.7.1.01.02.01.</t>
  </si>
  <si>
    <t>5.7.1.01.02.02.</t>
  </si>
  <si>
    <t>5.7.1.01.02.03.</t>
  </si>
  <si>
    <t>5.7.1.01.03.</t>
  </si>
  <si>
    <t>5.7.1.01.04.</t>
  </si>
  <si>
    <t>5.7.1.01.05.</t>
  </si>
  <si>
    <t>5.7.1.01.06.</t>
  </si>
  <si>
    <t>5.7.1.01.07.</t>
  </si>
  <si>
    <t>5.7.1.01.08.</t>
  </si>
  <si>
    <t>5.7.1.01.99.</t>
  </si>
  <si>
    <t>5.7.1.02.03.</t>
  </si>
  <si>
    <t>5.7.1.02.03.01.</t>
  </si>
  <si>
    <t>5.7.1.02.03.02.</t>
  </si>
  <si>
    <t>5.7.1.02.03.03.</t>
  </si>
  <si>
    <t>5.7.1.02.09.</t>
  </si>
  <si>
    <t>5.7.2.01.02.</t>
  </si>
  <si>
    <t>5.7.2.01.02.01.</t>
  </si>
  <si>
    <t>5.7.2.01.02.02.</t>
  </si>
  <si>
    <t>5.7.2.01.02.03.</t>
  </si>
  <si>
    <t>5.7.2.01.03.</t>
  </si>
  <si>
    <t>5.7.2.01.04.</t>
  </si>
  <si>
    <t>5.7.2.01.05.</t>
  </si>
  <si>
    <t>5.7.2.01.06.</t>
  </si>
  <si>
    <t>5.7.2.01.07.</t>
  </si>
  <si>
    <t>5.7.2.01.08.</t>
  </si>
  <si>
    <t>5.7.2.01.99.</t>
  </si>
  <si>
    <t>5.7.2.02.03.</t>
  </si>
  <si>
    <t>5.7.2.02.03.01.</t>
  </si>
  <si>
    <t>5.7.2.02.03.02.</t>
  </si>
  <si>
    <t>5.7.2.02.03.03.</t>
  </si>
  <si>
    <t>5.7.2.02.09.</t>
  </si>
  <si>
    <t>5.8.1.01.02.02.</t>
  </si>
  <si>
    <t>5.8.2.01.02.02.</t>
  </si>
  <si>
    <t>5.9.1.01.01.</t>
  </si>
  <si>
    <t>5.9.1.02.01.</t>
  </si>
  <si>
    <t>5.9.2.01.01.</t>
  </si>
  <si>
    <t>5.9.2.02.01.</t>
  </si>
  <si>
    <t>5.9.4.</t>
  </si>
  <si>
    <t>5.9.4.01.</t>
  </si>
  <si>
    <t>5.9.4.02.</t>
  </si>
  <si>
    <t>5.9.4.03.</t>
  </si>
  <si>
    <t>5.9.5.</t>
  </si>
  <si>
    <t>5.9.6.</t>
  </si>
  <si>
    <t>Sub-Total Gastos</t>
  </si>
  <si>
    <t>Gastos Tarifarios Recurrentes</t>
  </si>
  <si>
    <t>Gastos Tarifarios No-Recurrentes</t>
  </si>
  <si>
    <t>Descripción del código de la cuenta.</t>
  </si>
  <si>
    <t>Indica el saldo de la partida correspondiente al periodo sujeto a análisis. Este saldo debe ser igual al reflejado en el estado auditado, cuando corresponda.</t>
  </si>
  <si>
    <t>Gastos Tarifarios - Recurrentes en la última fijación tarifaria.</t>
  </si>
  <si>
    <t>Esta casilla refleja los gastos que son recurrentes en el tiempo y que fueron incluidos en la última fijación tarifaria.</t>
  </si>
  <si>
    <t>Gastos  Tarifarios -  No Recurrentes en la última fijación tarifaria</t>
  </si>
  <si>
    <t xml:space="preserve">Esta casilla permite identificar los gastos que se originaron por actividades del sector eléctrico y que no  son de carácter recurrente y que fueron incluidos en la última fijación tarifaria. </t>
  </si>
  <si>
    <t>Código: IE-RE-7720-1</t>
  </si>
  <si>
    <t>Código: IE-RE-7720-2</t>
  </si>
  <si>
    <t>Código: IE-RE-7720-3</t>
  </si>
  <si>
    <t>Página 3 de 3</t>
  </si>
  <si>
    <r>
      <t xml:space="preserve">Ir a la hoja denominada </t>
    </r>
    <r>
      <rPr>
        <b/>
        <sz val="11"/>
        <color theme="1"/>
        <rFont val="Arial"/>
        <family val="2"/>
      </rPr>
      <t xml:space="preserve">"Parámetros" </t>
    </r>
    <r>
      <rPr>
        <sz val="11"/>
        <color theme="1"/>
        <rFont val="Arial"/>
        <family val="2"/>
      </rPr>
      <t xml:space="preserve">y llenar </t>
    </r>
    <r>
      <rPr>
        <b/>
        <u val="single"/>
        <sz val="11"/>
        <color theme="1"/>
        <rFont val="Arial"/>
        <family val="2"/>
      </rPr>
      <t>únicamente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las casillas sombreadas en </t>
    </r>
    <r>
      <rPr>
        <b/>
        <sz val="11"/>
        <color theme="0"/>
        <rFont val="Arial"/>
        <family val="2"/>
      </rPr>
      <t>color</t>
    </r>
  </si>
  <si>
    <t>Indicar el último mes disponible de datos reales a introducir en la solicitud de ajuste tarifario, en caso de que esta opción no aplique escoger "N/A".</t>
  </si>
  <si>
    <t>Indicar el primer mes a proyectar en la solicitud de ajuste tarifario, si el dato anterior corresponde la opción "N/A", escoger la misma para este dato.</t>
  </si>
  <si>
    <t>Código de la cuenta según el plan de cuentas regulatorio para el sistema de generación.</t>
  </si>
  <si>
    <t xml:space="preserve">Abril </t>
  </si>
  <si>
    <t xml:space="preserve">Junio </t>
  </si>
  <si>
    <t>N/A</t>
  </si>
  <si>
    <t>Gastos no regulados</t>
  </si>
  <si>
    <t>Cuentas Contables</t>
  </si>
  <si>
    <t>% Homologación</t>
  </si>
  <si>
    <t>Plan de cuentas Regulatorio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</si>
</sst>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mmmm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name val="Tahoma"/>
      <family val="2"/>
    </font>
    <font>
      <sz val="11"/>
      <color rgb="FFFF0000"/>
      <name val="Arial"/>
      <family val="2"/>
    </font>
    <font>
      <b/>
      <sz val="9"/>
      <name val="Tahoma"/>
      <family val="2"/>
    </font>
    <font>
      <b/>
      <sz val="9"/>
      <color theme="0"/>
      <name val="Arial"/>
      <family val="2"/>
    </font>
    <font>
      <b/>
      <i/>
      <sz val="11"/>
      <name val="Arial"/>
      <family val="2"/>
    </font>
    <font>
      <sz val="18"/>
      <name val="Arial"/>
      <family val="2"/>
    </font>
    <font>
      <b/>
      <sz val="9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sz val="20"/>
      <color theme="0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DDC"/>
        <bgColor indexed="64"/>
      </patternFill>
    </fill>
    <fill>
      <patternFill patternType="solid">
        <fgColor rgb="FFFFC932"/>
        <bgColor indexed="64"/>
      </patternFill>
    </fill>
    <fill>
      <patternFill patternType="solid">
        <fgColor rgb="FF72CDF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5843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1">
    <xf numFmtId="0" fontId="0" fillId="0" borderId="0" xfId="0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24" applyFont="1" applyFill="1">
      <alignment/>
      <protection/>
    </xf>
    <xf numFmtId="0" fontId="11" fillId="0" borderId="0" xfId="21" applyFont="1" applyAlignment="1">
      <alignment vertical="center"/>
    </xf>
    <xf numFmtId="0" fontId="15" fillId="0" borderId="2" xfId="0" applyFont="1" applyBorder="1"/>
    <xf numFmtId="0" fontId="8" fillId="2" borderId="0" xfId="0" applyFont="1" applyFill="1" applyAlignment="1">
      <alignment horizontal="center"/>
    </xf>
    <xf numFmtId="0" fontId="8" fillId="2" borderId="3" xfId="0" applyFont="1" applyFill="1" applyBorder="1" applyAlignment="1">
      <alignment/>
    </xf>
    <xf numFmtId="0" fontId="8" fillId="2" borderId="4" xfId="0" applyFont="1" applyFill="1" applyBorder="1"/>
    <xf numFmtId="0" fontId="8" fillId="2" borderId="5" xfId="0" applyFont="1" applyFill="1" applyBorder="1" applyAlignment="1">
      <alignment/>
    </xf>
    <xf numFmtId="0" fontId="8" fillId="2" borderId="6" xfId="0" applyFont="1" applyFill="1" applyBorder="1"/>
    <xf numFmtId="0" fontId="8" fillId="2" borderId="7" xfId="0" applyFont="1" applyFill="1" applyBorder="1" applyAlignment="1">
      <alignment/>
    </xf>
    <xf numFmtId="0" fontId="8" fillId="2" borderId="8" xfId="0" applyFont="1" applyFill="1" applyBorder="1"/>
    <xf numFmtId="0" fontId="7" fillId="0" borderId="0" xfId="21" applyFont="1" applyAlignment="1">
      <alignment vertical="center"/>
    </xf>
    <xf numFmtId="0" fontId="8" fillId="2" borderId="0" xfId="0" applyFont="1" applyFill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vertical="center"/>
    </xf>
    <xf numFmtId="0" fontId="16" fillId="0" borderId="0" xfId="21" applyFont="1" applyAlignment="1">
      <alignment vertic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21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5" fillId="0" borderId="0" xfId="23" applyFont="1" applyBorder="1"/>
    <xf numFmtId="0" fontId="6" fillId="2" borderId="0" xfId="0" applyFont="1" applyFill="1" applyAlignment="1">
      <alignment horizontal="center"/>
    </xf>
    <xf numFmtId="0" fontId="27" fillId="2" borderId="0" xfId="0" applyFont="1" applyFill="1"/>
    <xf numFmtId="0" fontId="28" fillId="0" borderId="0" xfId="0" applyFont="1" applyAlignment="1">
      <alignment vertical="center"/>
    </xf>
    <xf numFmtId="0" fontId="29" fillId="2" borderId="0" xfId="0" applyFont="1" applyFill="1"/>
    <xf numFmtId="0" fontId="27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6" fillId="2" borderId="2" xfId="0" applyFont="1" applyFill="1" applyBorder="1" applyAlignment="1">
      <alignment vertical="center" wrapText="1"/>
    </xf>
    <xf numFmtId="0" fontId="8" fillId="3" borderId="0" xfId="0" applyFont="1" applyFill="1"/>
    <xf numFmtId="0" fontId="27" fillId="3" borderId="0" xfId="0" applyFont="1" applyFill="1"/>
    <xf numFmtId="9" fontId="27" fillId="3" borderId="0" xfId="25" applyFont="1" applyFill="1"/>
    <xf numFmtId="164" fontId="29" fillId="2" borderId="0" xfId="0" applyNumberFormat="1" applyFont="1" applyFill="1"/>
    <xf numFmtId="0" fontId="8" fillId="2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8" fillId="2" borderId="0" xfId="0" applyNumberFormat="1" applyFont="1" applyFill="1" applyProtection="1"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9" fillId="2" borderId="0" xfId="24" applyFont="1" applyFill="1" applyProtection="1">
      <alignment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1" fillId="0" borderId="0" xfId="21" applyFont="1" applyAlignment="1" applyProtection="1">
      <alignment vertical="center"/>
      <protection locked="0"/>
    </xf>
    <xf numFmtId="4" fontId="10" fillId="2" borderId="0" xfId="0" applyNumberFormat="1" applyFont="1" applyFill="1" applyProtection="1">
      <protection locked="0"/>
    </xf>
    <xf numFmtId="4" fontId="10" fillId="0" borderId="0" xfId="0" applyNumberFormat="1" applyFont="1" applyFill="1" applyProtection="1">
      <protection locked="0"/>
    </xf>
    <xf numFmtId="4" fontId="12" fillId="2" borderId="0" xfId="0" applyNumberFormat="1" applyFont="1" applyFill="1" applyAlignment="1" applyProtection="1">
      <alignment/>
      <protection locked="0"/>
    </xf>
    <xf numFmtId="0" fontId="12" fillId="2" borderId="0" xfId="0" applyNumberFormat="1" applyFont="1" applyFill="1" applyAlignment="1" applyProtection="1">
      <alignment/>
      <protection locked="0"/>
    </xf>
    <xf numFmtId="41" fontId="24" fillId="2" borderId="0" xfId="0" applyNumberFormat="1" applyFont="1" applyFill="1" applyProtection="1">
      <protection locked="0"/>
    </xf>
    <xf numFmtId="10" fontId="10" fillId="2" borderId="0" xfId="22" applyNumberFormat="1" applyFont="1" applyFill="1" applyProtection="1">
      <protection locked="0"/>
    </xf>
    <xf numFmtId="41" fontId="16" fillId="2" borderId="0" xfId="0" applyNumberFormat="1" applyFont="1" applyFill="1" applyProtection="1">
      <protection locked="0"/>
    </xf>
    <xf numFmtId="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3" xfId="0" applyNumberFormat="1" applyFont="1" applyFill="1" applyBorder="1" applyAlignment="1" applyProtection="1">
      <alignment horizontal="center"/>
      <protection locked="0"/>
    </xf>
    <xf numFmtId="10" fontId="12" fillId="2" borderId="14" xfId="22" applyNumberFormat="1" applyFont="1" applyFill="1" applyBorder="1" applyAlignment="1" applyProtection="1">
      <alignment horizontal="center"/>
      <protection locked="0"/>
    </xf>
    <xf numFmtId="10" fontId="12" fillId="2" borderId="0" xfId="22" applyNumberFormat="1" applyFont="1" applyFill="1" applyBorder="1" applyAlignment="1" applyProtection="1">
      <alignment horizontal="center"/>
      <protection locked="0"/>
    </xf>
    <xf numFmtId="4" fontId="12" fillId="2" borderId="15" xfId="0" applyNumberFormat="1" applyFont="1" applyFill="1" applyBorder="1" applyAlignment="1" applyProtection="1">
      <alignment horizontal="center"/>
      <protection locked="0"/>
    </xf>
    <xf numFmtId="10" fontId="12" fillId="2" borderId="16" xfId="22" applyNumberFormat="1" applyFont="1" applyFill="1" applyBorder="1" applyAlignment="1" applyProtection="1">
      <alignment horizontal="center"/>
      <protection locked="0"/>
    </xf>
    <xf numFmtId="4" fontId="15" fillId="2" borderId="0" xfId="0" applyNumberFormat="1" applyFont="1" applyFill="1" applyProtection="1">
      <protection locked="0"/>
    </xf>
    <xf numFmtId="0" fontId="10" fillId="2" borderId="0" xfId="22" applyNumberFormat="1" applyFont="1" applyFill="1" applyProtection="1">
      <protection locked="0"/>
    </xf>
    <xf numFmtId="0" fontId="28" fillId="3" borderId="9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4" fontId="12" fillId="2" borderId="0" xfId="0" applyNumberFormat="1" applyFont="1" applyFill="1" applyProtection="1"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4" fontId="13" fillId="5" borderId="2" xfId="0" applyNumberFormat="1" applyFont="1" applyFill="1" applyBorder="1" applyAlignment="1" applyProtection="1">
      <alignment horizontal="center" wrapText="1"/>
      <protection locked="0"/>
    </xf>
    <xf numFmtId="0" fontId="14" fillId="5" borderId="2" xfId="0" applyFont="1" applyFill="1" applyBorder="1" applyAlignment="1" applyProtection="1">
      <alignment horizontal="center" vertical="center" wrapText="1"/>
      <protection locked="0"/>
    </xf>
    <xf numFmtId="4" fontId="23" fillId="2" borderId="0" xfId="0" applyNumberFormat="1" applyFont="1" applyFill="1" applyProtection="1">
      <protection locked="0"/>
    </xf>
    <xf numFmtId="4" fontId="12" fillId="5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Protection="1"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44" fontId="8" fillId="2" borderId="12" xfId="26" applyFont="1" applyFill="1" applyBorder="1" applyProtection="1">
      <protection locked="0"/>
    </xf>
    <xf numFmtId="9" fontId="26" fillId="0" borderId="12" xfId="25" applyFont="1" applyBorder="1" applyProtection="1">
      <protection locked="0"/>
    </xf>
    <xf numFmtId="0" fontId="8" fillId="2" borderId="12" xfId="0" applyNumberFormat="1" applyFont="1" applyFill="1" applyBorder="1" applyProtection="1">
      <protection locked="0"/>
    </xf>
    <xf numFmtId="0" fontId="14" fillId="0" borderId="2" xfId="28" applyFont="1" applyFill="1" applyBorder="1" applyAlignment="1" applyProtection="1">
      <alignment horizontal="left" vertical="top"/>
      <protection locked="0"/>
    </xf>
    <xf numFmtId="0" fontId="14" fillId="6" borderId="2" xfId="0" applyFont="1" applyFill="1" applyBorder="1" applyAlignment="1" applyProtection="1">
      <alignment horizontal="left" vertical="top"/>
      <protection locked="0"/>
    </xf>
    <xf numFmtId="0" fontId="14" fillId="6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Protection="1">
      <protection locked="0"/>
    </xf>
    <xf numFmtId="9" fontId="16" fillId="0" borderId="2" xfId="25" applyFont="1" applyBorder="1" applyProtection="1">
      <protection locked="0"/>
    </xf>
    <xf numFmtId="0" fontId="14" fillId="0" borderId="2" xfId="0" applyFont="1" applyFill="1" applyBorder="1" applyAlignment="1" applyProtection="1">
      <alignment horizontal="left" vertical="top"/>
      <protection locked="0"/>
    </xf>
    <xf numFmtId="0" fontId="14" fillId="0" borderId="2" xfId="0" applyFont="1" applyFill="1" applyBorder="1" applyAlignment="1" applyProtection="1">
      <alignment vertical="top" wrapText="1"/>
      <protection locked="0"/>
    </xf>
    <xf numFmtId="0" fontId="30" fillId="0" borderId="2" xfId="28" applyFont="1" applyFill="1" applyBorder="1" applyAlignment="1" applyProtection="1">
      <alignment horizontal="left" vertical="top"/>
      <protection locked="0"/>
    </xf>
    <xf numFmtId="0" fontId="14" fillId="0" borderId="2" xfId="28" applyFont="1" applyFill="1" applyBorder="1" applyAlignment="1" applyProtection="1">
      <alignment vertical="top" wrapText="1"/>
      <protection locked="0"/>
    </xf>
    <xf numFmtId="0" fontId="14" fillId="7" borderId="2" xfId="0" applyFont="1" applyFill="1" applyBorder="1" applyAlignment="1" applyProtection="1">
      <alignment horizontal="left" vertical="top"/>
      <protection locked="0"/>
    </xf>
    <xf numFmtId="0" fontId="14" fillId="7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horizontal="left" vertical="top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14" fillId="0" borderId="2" xfId="28" applyFont="1" applyFill="1" applyBorder="1" applyAlignment="1" applyProtection="1">
      <alignment horizontal="left" vertical="top" wrapText="1"/>
      <protection locked="0"/>
    </xf>
    <xf numFmtId="0" fontId="32" fillId="0" borderId="2" xfId="28" applyFont="1" applyFill="1" applyBorder="1" applyAlignment="1" applyProtection="1">
      <alignment horizontal="left" vertical="top"/>
      <protection locked="0"/>
    </xf>
    <xf numFmtId="0" fontId="32" fillId="0" borderId="2" xfId="28" applyFont="1" applyFill="1" applyBorder="1" applyAlignment="1" applyProtection="1">
      <alignment horizontal="center" vertical="top" wrapText="1"/>
      <protection locked="0"/>
    </xf>
    <xf numFmtId="44" fontId="31" fillId="0" borderId="12" xfId="26" applyFont="1" applyFill="1" applyBorder="1" applyProtection="1">
      <protection locked="0"/>
    </xf>
    <xf numFmtId="9" fontId="33" fillId="0" borderId="2" xfId="25" applyFont="1" applyFill="1" applyBorder="1" applyProtection="1">
      <protection locked="0"/>
    </xf>
    <xf numFmtId="0" fontId="31" fillId="0" borderId="12" xfId="0" applyFont="1" applyFill="1" applyBorder="1" applyProtection="1">
      <protection locked="0"/>
    </xf>
    <xf numFmtId="0" fontId="31" fillId="0" borderId="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2" fillId="0" borderId="2" xfId="28" applyFont="1" applyFill="1" applyBorder="1" applyAlignment="1" applyProtection="1">
      <alignment horizontal="left" vertical="top" wrapText="1"/>
      <protection locked="0"/>
    </xf>
    <xf numFmtId="0" fontId="14" fillId="6" borderId="2" xfId="0" applyFont="1" applyFill="1" applyBorder="1" applyAlignment="1" applyProtection="1">
      <alignment horizontal="left" vertical="top" wrapText="1"/>
      <protection locked="0"/>
    </xf>
    <xf numFmtId="1" fontId="14" fillId="7" borderId="2" xfId="0" applyNumberFormat="1" applyFont="1" applyFill="1" applyBorder="1" applyAlignment="1" applyProtection="1">
      <alignment horizontal="left" vertical="top"/>
      <protection locked="0"/>
    </xf>
    <xf numFmtId="1" fontId="30" fillId="8" borderId="2" xfId="0" applyNumberFormat="1" applyFont="1" applyFill="1" applyBorder="1" applyAlignment="1" applyProtection="1">
      <alignment horizontal="left" vertical="top"/>
      <protection locked="0"/>
    </xf>
    <xf numFmtId="0" fontId="30" fillId="8" borderId="2" xfId="0" applyFont="1" applyFill="1" applyBorder="1" applyAlignment="1" applyProtection="1">
      <alignment vertical="top" wrapText="1"/>
      <protection locked="0"/>
    </xf>
    <xf numFmtId="1" fontId="30" fillId="9" borderId="2" xfId="0" applyNumberFormat="1" applyFont="1" applyFill="1" applyBorder="1" applyAlignment="1" applyProtection="1">
      <alignment horizontal="left" vertical="top"/>
      <protection locked="0"/>
    </xf>
    <xf numFmtId="0" fontId="30" fillId="9" borderId="2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Fill="1" applyBorder="1" applyAlignment="1" applyProtection="1">
      <alignment horizontal="left" vertical="top"/>
      <protection locked="0"/>
    </xf>
    <xf numFmtId="0" fontId="34" fillId="2" borderId="2" xfId="0" applyFont="1" applyFill="1" applyBorder="1" applyAlignment="1" applyProtection="1">
      <alignment horizontal="center"/>
      <protection locked="0"/>
    </xf>
    <xf numFmtId="44" fontId="8" fillId="2" borderId="2" xfId="26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44" fontId="8" fillId="3" borderId="12" xfId="26" applyFont="1" applyFill="1" applyBorder="1" applyProtection="1">
      <protection locked="0"/>
    </xf>
    <xf numFmtId="0" fontId="8" fillId="3" borderId="1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>
      <protection locked="0"/>
    </xf>
    <xf numFmtId="43" fontId="8" fillId="2" borderId="2" xfId="20" applyFont="1" applyFill="1" applyBorder="1" applyProtection="1">
      <protection locked="0"/>
    </xf>
    <xf numFmtId="0" fontId="30" fillId="0" borderId="0" xfId="28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Protection="1">
      <protection locked="0"/>
    </xf>
    <xf numFmtId="0" fontId="15" fillId="0" borderId="2" xfId="0" applyFont="1" applyBorder="1" applyProtection="1"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2" xfId="0" applyFont="1" applyBorder="1" applyProtection="1">
      <protection locked="0"/>
    </xf>
    <xf numFmtId="0" fontId="15" fillId="0" borderId="2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2" borderId="0" xfId="0" applyNumberFormat="1" applyFont="1" applyFill="1" applyBorder="1" applyProtection="1">
      <protection locked="0"/>
    </xf>
    <xf numFmtId="0" fontId="14" fillId="0" borderId="0" xfId="28" applyFont="1" applyFill="1" applyBorder="1" applyAlignment="1" applyProtection="1">
      <alignment horizontal="left" vertical="top"/>
      <protection locked="0"/>
    </xf>
    <xf numFmtId="0" fontId="30" fillId="0" borderId="0" xfId="28" applyFont="1" applyFill="1" applyBorder="1" applyAlignment="1" applyProtection="1">
      <alignment vertical="top" wrapText="1"/>
      <protection locked="0"/>
    </xf>
    <xf numFmtId="0" fontId="30" fillId="0" borderId="0" xfId="27" applyFont="1" applyFill="1" applyBorder="1" applyAlignment="1" applyProtection="1">
      <alignment horizontal="left" vertical="top"/>
      <protection locked="0"/>
    </xf>
    <xf numFmtId="1" fontId="14" fillId="0" borderId="0" xfId="28" applyNumberFormat="1" applyFont="1" applyFill="1" applyBorder="1" applyAlignment="1" applyProtection="1">
      <alignment horizontal="left" vertical="top"/>
      <protection locked="0"/>
    </xf>
    <xf numFmtId="1" fontId="30" fillId="0" borderId="0" xfId="28" applyNumberFormat="1" applyFont="1" applyFill="1" applyBorder="1" applyAlignment="1" applyProtection="1">
      <alignment horizontal="left" vertical="top"/>
      <protection locked="0"/>
    </xf>
    <xf numFmtId="1" fontId="30" fillId="0" borderId="0" xfId="27" applyNumberFormat="1" applyFont="1" applyFill="1" applyBorder="1" applyAlignment="1" applyProtection="1">
      <alignment horizontal="left" vertical="top"/>
      <protection locked="0"/>
    </xf>
    <xf numFmtId="0" fontId="8" fillId="10" borderId="0" xfId="0" applyFont="1" applyFill="1" applyBorder="1" applyProtection="1">
      <protection locked="0"/>
    </xf>
    <xf numFmtId="43" fontId="8" fillId="2" borderId="0" xfId="2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44" fontId="8" fillId="2" borderId="12" xfId="26" applyFont="1" applyFill="1" applyBorder="1" applyProtection="1">
      <protection/>
    </xf>
    <xf numFmtId="44" fontId="31" fillId="0" borderId="12" xfId="26" applyFont="1" applyFill="1" applyBorder="1" applyProtection="1">
      <protection/>
    </xf>
    <xf numFmtId="44" fontId="8" fillId="2" borderId="2" xfId="26" applyFont="1" applyFill="1" applyBorder="1" applyProtection="1">
      <protection/>
    </xf>
    <xf numFmtId="44" fontId="8" fillId="3" borderId="12" xfId="26" applyFont="1" applyFill="1" applyBorder="1" applyProtection="1">
      <protection/>
    </xf>
    <xf numFmtId="44" fontId="8" fillId="2" borderId="2" xfId="0" applyNumberFormat="1" applyFont="1" applyFill="1" applyBorder="1" applyProtection="1">
      <protection/>
    </xf>
    <xf numFmtId="9" fontId="16" fillId="0" borderId="2" xfId="25" applyFont="1" applyBorder="1" applyProtection="1">
      <protection/>
    </xf>
    <xf numFmtId="44" fontId="31" fillId="0" borderId="2" xfId="0" applyNumberFormat="1" applyFont="1" applyFill="1" applyBorder="1" applyProtection="1">
      <protection/>
    </xf>
    <xf numFmtId="9" fontId="33" fillId="0" borderId="2" xfId="25" applyFont="1" applyFill="1" applyBorder="1" applyProtection="1">
      <protection/>
    </xf>
    <xf numFmtId="0" fontId="8" fillId="2" borderId="2" xfId="0" applyFont="1" applyFill="1" applyBorder="1" applyProtection="1">
      <protection/>
    </xf>
    <xf numFmtId="0" fontId="8" fillId="3" borderId="2" xfId="0" applyFont="1" applyFill="1" applyBorder="1" applyProtection="1">
      <protection/>
    </xf>
    <xf numFmtId="43" fontId="8" fillId="2" borderId="2" xfId="20" applyFont="1" applyFill="1" applyBorder="1" applyProtection="1">
      <protection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6" fillId="0" borderId="2" xfId="0" applyFont="1" applyBorder="1" applyAlignment="1">
      <alignment horizontal="center"/>
    </xf>
    <xf numFmtId="4" fontId="13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12" xfId="0" applyFont="1" applyFill="1" applyBorder="1" applyAlignment="1" applyProtection="1">
      <alignment horizontal="center" vertical="center" wrapText="1"/>
      <protection locked="0"/>
    </xf>
    <xf numFmtId="0" fontId="28" fillId="3" borderId="17" xfId="0" applyFont="1" applyFill="1" applyBorder="1" applyAlignment="1" applyProtection="1">
      <alignment horizontal="center"/>
      <protection locked="0"/>
    </xf>
    <xf numFmtId="0" fontId="28" fillId="3" borderId="18" xfId="0" applyFont="1" applyFill="1" applyBorder="1" applyAlignment="1" applyProtection="1">
      <alignment horizontal="center"/>
      <protection locked="0"/>
    </xf>
    <xf numFmtId="0" fontId="28" fillId="3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center" vertical="center" wrapText="1"/>
      <protection locked="0"/>
    </xf>
    <xf numFmtId="4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5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/>
      <protection locked="0"/>
    </xf>
    <xf numFmtId="0" fontId="28" fillId="3" borderId="21" xfId="0" applyFont="1" applyFill="1" applyBorder="1" applyAlignment="1" applyProtection="1">
      <alignment horizontal="center"/>
      <protection locked="0"/>
    </xf>
    <xf numFmtId="0" fontId="28" fillId="3" borderId="8" xfId="0" applyFont="1" applyFill="1" applyBorder="1" applyAlignment="1" applyProtection="1">
      <alignment horizontal="center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Título" xfId="21"/>
    <cellStyle name="Porcentaje 2" xfId="22"/>
    <cellStyle name="Encabezado 1" xfId="23"/>
    <cellStyle name="Normal 2_Plan de cuentas y reportes" xfId="24"/>
    <cellStyle name="Porcentaje" xfId="25"/>
    <cellStyle name="Moneda" xfId="26"/>
    <cellStyle name="Normal 2" xfId="27"/>
    <cellStyle name="Normal 3" xfId="28"/>
    <cellStyle name="Normal 19 2" xfId="29"/>
  </cellStyles>
  <dxfs count="7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ar&#225;metros!A1" /><Relationship Id="rId2" Type="http://schemas.openxmlformats.org/officeDocument/2006/relationships/hyperlink" Target="#Registros!A1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Registros!A1" /><Relationship Id="rId2" Type="http://schemas.openxmlformats.org/officeDocument/2006/relationships/hyperlink" Target="#Instructivo!A1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ar&#225;metros!A1" /><Relationship Id="rId2" Type="http://schemas.openxmlformats.org/officeDocument/2006/relationships/hyperlink" Target="#Instructivo!A1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0</xdr:row>
      <xdr:rowOff>161925</xdr:rowOff>
    </xdr:from>
    <xdr:ext cx="1447800" cy="428625"/>
    <xdr:sp macro="" textlink="">
      <xdr:nvSpPr>
        <xdr:cNvPr id="2" name="Rectángulo 1">
          <a:hlinkClick r:id="rId1"/>
        </xdr:cNvPr>
        <xdr:cNvSpPr/>
      </xdr:nvSpPr>
      <xdr:spPr>
        <a:xfrm>
          <a:off x="7029450" y="161925"/>
          <a:ext cx="1447800" cy="428625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oneCellAnchor>
    <xdr:from>
      <xdr:col>8</xdr:col>
      <xdr:colOff>104775</xdr:colOff>
      <xdr:row>2</xdr:row>
      <xdr:rowOff>228600</xdr:rowOff>
    </xdr:from>
    <xdr:ext cx="1447800" cy="390525"/>
    <xdr:sp macro="" textlink="">
      <xdr:nvSpPr>
        <xdr:cNvPr id="3" name="Rectángulo 2">
          <a:hlinkClick r:id="rId2"/>
        </xdr:cNvPr>
        <xdr:cNvSpPr/>
      </xdr:nvSpPr>
      <xdr:spPr>
        <a:xfrm>
          <a:off x="7038975" y="647700"/>
          <a:ext cx="1447800" cy="390525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Registros</a:t>
          </a:r>
        </a:p>
      </xdr:txBody>
    </xdr:sp>
    <xdr:clientData/>
  </xdr:oneCellAnchor>
  <xdr:twoCellAnchor>
    <xdr:from>
      <xdr:col>1</xdr:col>
      <xdr:colOff>57150</xdr:colOff>
      <xdr:row>1</xdr:row>
      <xdr:rowOff>142875</xdr:rowOff>
    </xdr:from>
    <xdr:to>
      <xdr:col>2</xdr:col>
      <xdr:colOff>352425</xdr:colOff>
      <xdr:row>4</xdr:row>
      <xdr:rowOff>47625</xdr:rowOff>
    </xdr:to>
    <xdr:pic>
      <xdr:nvPicPr>
        <xdr:cNvPr id="5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323850"/>
          <a:ext cx="121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523875</xdr:colOff>
      <xdr:row>8</xdr:row>
      <xdr:rowOff>161925</xdr:rowOff>
    </xdr:from>
    <xdr:ext cx="1447800" cy="400050"/>
    <xdr:sp macro="" textlink="">
      <xdr:nvSpPr>
        <xdr:cNvPr id="2" name="Rectángulo 1">
          <a:hlinkClick r:id="rId1"/>
        </xdr:cNvPr>
        <xdr:cNvSpPr/>
      </xdr:nvSpPr>
      <xdr:spPr>
        <a:xfrm>
          <a:off x="4810125" y="1809750"/>
          <a:ext cx="1447800" cy="400050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Registros</a:t>
          </a:r>
        </a:p>
      </xdr:txBody>
    </xdr:sp>
    <xdr:clientData/>
  </xdr:oneCellAnchor>
  <xdr:oneCellAnchor>
    <xdr:from>
      <xdr:col>3</xdr:col>
      <xdr:colOff>514350</xdr:colOff>
      <xdr:row>6</xdr:row>
      <xdr:rowOff>57150</xdr:rowOff>
    </xdr:from>
    <xdr:ext cx="1447800" cy="409575"/>
    <xdr:sp macro="" textlink="">
      <xdr:nvSpPr>
        <xdr:cNvPr id="3" name="Rectángulo 2">
          <a:hlinkClick r:id="rId2"/>
        </xdr:cNvPr>
        <xdr:cNvSpPr/>
      </xdr:nvSpPr>
      <xdr:spPr>
        <a:xfrm>
          <a:off x="4800600" y="1304925"/>
          <a:ext cx="1447800" cy="409575"/>
        </a:xfrm>
        <a:prstGeom prst="rect">
          <a:avLst/>
        </a:prstGeom>
        <a:solidFill>
          <a:srgbClr val="009D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twoCellAnchor>
    <xdr:from>
      <xdr:col>1</xdr:col>
      <xdr:colOff>314325</xdr:colOff>
      <xdr:row>1</xdr:row>
      <xdr:rowOff>123825</xdr:rowOff>
    </xdr:from>
    <xdr:to>
      <xdr:col>2</xdr:col>
      <xdr:colOff>1647825</xdr:colOff>
      <xdr:row>4</xdr:row>
      <xdr:rowOff>28575</xdr:rowOff>
    </xdr:to>
    <xdr:pic>
      <xdr:nvPicPr>
        <xdr:cNvPr id="6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6325" y="304800"/>
          <a:ext cx="2228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209550</xdr:colOff>
      <xdr:row>2</xdr:row>
      <xdr:rowOff>114300</xdr:rowOff>
    </xdr:from>
    <xdr:ext cx="1447800" cy="409575"/>
    <xdr:sp macro="" textlink="">
      <xdr:nvSpPr>
        <xdr:cNvPr id="4" name="Rectángulo 3">
          <a:hlinkClick r:id="rId1"/>
        </xdr:cNvPr>
        <xdr:cNvSpPr/>
      </xdr:nvSpPr>
      <xdr:spPr>
        <a:xfrm>
          <a:off x="4972050" y="666750"/>
          <a:ext cx="1447800" cy="409575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oneCellAnchor>
    <xdr:from>
      <xdr:col>4</xdr:col>
      <xdr:colOff>219075</xdr:colOff>
      <xdr:row>0</xdr:row>
      <xdr:rowOff>161925</xdr:rowOff>
    </xdr:from>
    <xdr:ext cx="1447800" cy="409575"/>
    <xdr:sp macro="" textlink="">
      <xdr:nvSpPr>
        <xdr:cNvPr id="5" name="Rectángulo 4">
          <a:hlinkClick r:id="rId2"/>
        </xdr:cNvPr>
        <xdr:cNvSpPr/>
      </xdr:nvSpPr>
      <xdr:spPr>
        <a:xfrm>
          <a:off x="4981575" y="161925"/>
          <a:ext cx="1447800" cy="409575"/>
        </a:xfrm>
        <a:prstGeom prst="rect">
          <a:avLst/>
        </a:prstGeom>
        <a:solidFill>
          <a:srgbClr val="009D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twoCellAnchor editAs="oneCell">
    <xdr:from>
      <xdr:col>1</xdr:col>
      <xdr:colOff>76200</xdr:colOff>
      <xdr:row>1</xdr:row>
      <xdr:rowOff>295275</xdr:rowOff>
    </xdr:from>
    <xdr:to>
      <xdr:col>1</xdr:col>
      <xdr:colOff>1333500</xdr:colOff>
      <xdr:row>4</xdr:row>
      <xdr:rowOff>95250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85775"/>
          <a:ext cx="1257300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M41"/>
  <sheetViews>
    <sheetView workbookViewId="0" topLeftCell="A1"/>
  </sheetViews>
  <sheetFormatPr defaultColWidth="11.421875" defaultRowHeight="15"/>
  <cols>
    <col min="1" max="1" width="11.421875" style="2" customWidth="1"/>
    <col min="2" max="2" width="13.8515625" style="2" customWidth="1"/>
    <col min="3" max="3" width="6.140625" style="2" customWidth="1"/>
    <col min="4" max="4" width="37.7109375" style="2" customWidth="1"/>
    <col min="5" max="5" width="11.421875" style="2" customWidth="1"/>
    <col min="6" max="6" width="4.7109375" style="2" customWidth="1"/>
    <col min="7" max="7" width="7.28125" style="2" customWidth="1"/>
    <col min="8" max="16384" width="11.421875" style="2" customWidth="1"/>
  </cols>
  <sheetData>
    <row r="1" ht="14.25"/>
    <row r="2" spans="2:8" ht="18.75" customHeight="1">
      <c r="B2" s="7"/>
      <c r="C2" s="8"/>
      <c r="D2" s="160" t="s">
        <v>100</v>
      </c>
      <c r="E2" s="160"/>
      <c r="F2" s="161" t="s">
        <v>332</v>
      </c>
      <c r="G2" s="161"/>
      <c r="H2" s="161"/>
    </row>
    <row r="3" spans="2:8" ht="21" customHeight="1">
      <c r="B3" s="9"/>
      <c r="C3" s="10"/>
      <c r="D3" s="160" t="s">
        <v>101</v>
      </c>
      <c r="E3" s="160"/>
      <c r="F3" s="161" t="s">
        <v>102</v>
      </c>
      <c r="G3" s="161"/>
      <c r="H3" s="161"/>
    </row>
    <row r="4" spans="2:8" ht="14.25">
      <c r="B4" s="9"/>
      <c r="C4" s="10"/>
      <c r="D4" s="162" t="s">
        <v>117</v>
      </c>
      <c r="E4" s="163"/>
      <c r="F4" s="161" t="s">
        <v>118</v>
      </c>
      <c r="G4" s="161"/>
      <c r="H4" s="161"/>
    </row>
    <row r="5" spans="2:8" ht="14.25">
      <c r="B5" s="11"/>
      <c r="C5" s="12"/>
      <c r="D5" s="164"/>
      <c r="E5" s="165"/>
      <c r="F5" s="161" t="s">
        <v>103</v>
      </c>
      <c r="G5" s="161"/>
      <c r="H5" s="161"/>
    </row>
    <row r="7" spans="3:4" ht="15.75">
      <c r="C7" s="3"/>
      <c r="D7" s="1"/>
    </row>
    <row r="8" ht="15.75">
      <c r="D8" s="1"/>
    </row>
    <row r="9" ht="15.75">
      <c r="D9" s="1"/>
    </row>
    <row r="10" ht="15.75">
      <c r="D10" s="1"/>
    </row>
    <row r="12" spans="2:13" ht="7.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ht="23.25">
      <c r="B13" s="28" t="s">
        <v>105</v>
      </c>
    </row>
    <row r="16" ht="15">
      <c r="B16" s="19" t="s">
        <v>95</v>
      </c>
    </row>
    <row r="17" spans="2:9" ht="15">
      <c r="B17" s="2" t="s">
        <v>336</v>
      </c>
      <c r="G17" s="14"/>
      <c r="H17" s="36"/>
      <c r="I17" s="2" t="s">
        <v>59</v>
      </c>
    </row>
    <row r="18" spans="3:13" ht="30.75" customHeight="1">
      <c r="C18" s="15"/>
      <c r="D18" s="16" t="s">
        <v>49</v>
      </c>
      <c r="E18" s="157" t="s">
        <v>52</v>
      </c>
      <c r="F18" s="157"/>
      <c r="G18" s="157"/>
      <c r="H18" s="157"/>
      <c r="I18" s="157"/>
      <c r="J18" s="157"/>
      <c r="K18" s="157"/>
      <c r="L18" s="157"/>
      <c r="M18" s="157"/>
    </row>
    <row r="19" spans="3:13" ht="30.75" customHeight="1">
      <c r="C19" s="15"/>
      <c r="D19" s="16" t="s">
        <v>50</v>
      </c>
      <c r="E19" s="158" t="s">
        <v>93</v>
      </c>
      <c r="F19" s="158"/>
      <c r="G19" s="158"/>
      <c r="H19" s="158"/>
      <c r="I19" s="158"/>
      <c r="J19" s="158"/>
      <c r="K19" s="158"/>
      <c r="L19" s="158"/>
      <c r="M19" s="158"/>
    </row>
    <row r="20" spans="3:13" ht="34.5" customHeight="1">
      <c r="C20" s="15"/>
      <c r="D20" s="17" t="s">
        <v>69</v>
      </c>
      <c r="E20" s="158" t="s">
        <v>51</v>
      </c>
      <c r="F20" s="158"/>
      <c r="G20" s="158"/>
      <c r="H20" s="158"/>
      <c r="I20" s="158"/>
      <c r="J20" s="158"/>
      <c r="K20" s="158"/>
      <c r="L20" s="158"/>
      <c r="M20" s="158"/>
    </row>
    <row r="21" spans="3:13" ht="30.75" customHeight="1">
      <c r="C21" s="15"/>
      <c r="D21" s="16" t="s">
        <v>9</v>
      </c>
      <c r="E21" s="158" t="s">
        <v>337</v>
      </c>
      <c r="F21" s="158"/>
      <c r="G21" s="158"/>
      <c r="H21" s="158"/>
      <c r="I21" s="158"/>
      <c r="J21" s="158"/>
      <c r="K21" s="158"/>
      <c r="L21" s="158"/>
      <c r="M21" s="158"/>
    </row>
    <row r="22" spans="3:13" ht="30.75" customHeight="1">
      <c r="C22" s="15"/>
      <c r="D22" s="16" t="s">
        <v>37</v>
      </c>
      <c r="E22" s="158" t="s">
        <v>338</v>
      </c>
      <c r="F22" s="158"/>
      <c r="G22" s="158"/>
      <c r="H22" s="158"/>
      <c r="I22" s="158"/>
      <c r="J22" s="158"/>
      <c r="K22" s="158"/>
      <c r="L22" s="158"/>
      <c r="M22" s="158"/>
    </row>
    <row r="23" spans="3:13" ht="30.75" customHeight="1">
      <c r="C23" s="15"/>
      <c r="D23" s="16" t="s">
        <v>5</v>
      </c>
      <c r="E23" s="159" t="s">
        <v>53</v>
      </c>
      <c r="F23" s="159"/>
      <c r="G23" s="159"/>
      <c r="H23" s="159"/>
      <c r="I23" s="159"/>
      <c r="J23" s="159"/>
      <c r="K23" s="159"/>
      <c r="L23" s="159"/>
      <c r="M23" s="159"/>
    </row>
    <row r="24" spans="3:13" ht="30.75" customHeight="1">
      <c r="C24" s="15"/>
      <c r="D24" s="16" t="s">
        <v>13</v>
      </c>
      <c r="E24" s="158" t="s">
        <v>58</v>
      </c>
      <c r="F24" s="158"/>
      <c r="G24" s="158"/>
      <c r="H24" s="158"/>
      <c r="I24" s="158"/>
      <c r="J24" s="158"/>
      <c r="K24" s="158"/>
      <c r="L24" s="158"/>
      <c r="M24" s="158"/>
    </row>
    <row r="26" ht="15">
      <c r="B26" s="19" t="s">
        <v>96</v>
      </c>
    </row>
    <row r="27" ht="15">
      <c r="B27" s="2" t="s">
        <v>94</v>
      </c>
    </row>
    <row r="29" spans="4:13" ht="30.75" customHeight="1">
      <c r="D29" s="18" t="s">
        <v>74</v>
      </c>
      <c r="E29" s="154" t="s">
        <v>339</v>
      </c>
      <c r="F29" s="155"/>
      <c r="G29" s="155"/>
      <c r="H29" s="155"/>
      <c r="I29" s="155"/>
      <c r="J29" s="155"/>
      <c r="K29" s="155"/>
      <c r="L29" s="155"/>
      <c r="M29" s="156"/>
    </row>
    <row r="30" spans="4:13" ht="30.75" customHeight="1">
      <c r="D30" s="18" t="s">
        <v>73</v>
      </c>
      <c r="E30" s="154" t="s">
        <v>326</v>
      </c>
      <c r="F30" s="155"/>
      <c r="G30" s="155"/>
      <c r="H30" s="155"/>
      <c r="I30" s="155"/>
      <c r="J30" s="155"/>
      <c r="K30" s="155"/>
      <c r="L30" s="155"/>
      <c r="M30" s="156"/>
    </row>
    <row r="31" spans="4:13" ht="30.75" customHeight="1">
      <c r="D31" s="18" t="s">
        <v>70</v>
      </c>
      <c r="E31" s="154" t="s">
        <v>54</v>
      </c>
      <c r="F31" s="155"/>
      <c r="G31" s="155"/>
      <c r="H31" s="155"/>
      <c r="I31" s="155"/>
      <c r="J31" s="155"/>
      <c r="K31" s="155"/>
      <c r="L31" s="155"/>
      <c r="M31" s="156"/>
    </row>
    <row r="32" spans="4:13" ht="30.75" customHeight="1">
      <c r="D32" s="18" t="s">
        <v>71</v>
      </c>
      <c r="E32" s="154" t="s">
        <v>72</v>
      </c>
      <c r="F32" s="155"/>
      <c r="G32" s="155"/>
      <c r="H32" s="155"/>
      <c r="I32" s="155"/>
      <c r="J32" s="155"/>
      <c r="K32" s="155"/>
      <c r="L32" s="155"/>
      <c r="M32" s="156"/>
    </row>
    <row r="33" spans="4:13" ht="31.5" customHeight="1">
      <c r="D33" s="18" t="s">
        <v>55</v>
      </c>
      <c r="E33" s="154" t="s">
        <v>327</v>
      </c>
      <c r="F33" s="155"/>
      <c r="G33" s="155"/>
      <c r="H33" s="155"/>
      <c r="I33" s="155"/>
      <c r="J33" s="155"/>
      <c r="K33" s="155"/>
      <c r="L33" s="155"/>
      <c r="M33" s="156"/>
    </row>
    <row r="34" spans="4:13" ht="31.5" customHeight="1">
      <c r="D34" s="18" t="s">
        <v>64</v>
      </c>
      <c r="E34" s="154" t="s">
        <v>60</v>
      </c>
      <c r="F34" s="155"/>
      <c r="G34" s="155"/>
      <c r="H34" s="155"/>
      <c r="I34" s="155"/>
      <c r="J34" s="155"/>
      <c r="K34" s="155"/>
      <c r="L34" s="155"/>
      <c r="M34" s="156"/>
    </row>
    <row r="35" spans="4:13" ht="31.5" customHeight="1">
      <c r="D35" s="18" t="s">
        <v>63</v>
      </c>
      <c r="E35" s="154" t="s">
        <v>61</v>
      </c>
      <c r="F35" s="155"/>
      <c r="G35" s="155"/>
      <c r="H35" s="155"/>
      <c r="I35" s="155"/>
      <c r="J35" s="155"/>
      <c r="K35" s="155"/>
      <c r="L35" s="155"/>
      <c r="M35" s="156"/>
    </row>
    <row r="36" spans="4:13" ht="31.5" customHeight="1">
      <c r="D36" s="18" t="s">
        <v>62</v>
      </c>
      <c r="E36" s="154" t="s">
        <v>65</v>
      </c>
      <c r="F36" s="155"/>
      <c r="G36" s="155"/>
      <c r="H36" s="155"/>
      <c r="I36" s="155"/>
      <c r="J36" s="155"/>
      <c r="K36" s="155"/>
      <c r="L36" s="155"/>
      <c r="M36" s="156"/>
    </row>
    <row r="37" spans="4:13" ht="31.5" customHeight="1">
      <c r="D37" s="18" t="s">
        <v>17</v>
      </c>
      <c r="E37" s="154" t="s">
        <v>67</v>
      </c>
      <c r="F37" s="155"/>
      <c r="G37" s="155"/>
      <c r="H37" s="155"/>
      <c r="I37" s="155"/>
      <c r="J37" s="155"/>
      <c r="K37" s="155"/>
      <c r="L37" s="155"/>
      <c r="M37" s="156"/>
    </row>
    <row r="38" spans="4:13" ht="31.5" customHeight="1">
      <c r="D38" s="18" t="s">
        <v>18</v>
      </c>
      <c r="E38" s="154" t="s">
        <v>68</v>
      </c>
      <c r="F38" s="155"/>
      <c r="G38" s="155"/>
      <c r="H38" s="155"/>
      <c r="I38" s="155"/>
      <c r="J38" s="155"/>
      <c r="K38" s="155"/>
      <c r="L38" s="155"/>
      <c r="M38" s="156"/>
    </row>
    <row r="39" spans="4:13" ht="30.75" customHeight="1">
      <c r="D39" s="35" t="s">
        <v>328</v>
      </c>
      <c r="E39" s="154" t="s">
        <v>329</v>
      </c>
      <c r="F39" s="155"/>
      <c r="G39" s="155"/>
      <c r="H39" s="155"/>
      <c r="I39" s="155"/>
      <c r="J39" s="155"/>
      <c r="K39" s="155"/>
      <c r="L39" s="155"/>
      <c r="M39" s="156"/>
    </row>
    <row r="40" spans="4:13" ht="30.75" customHeight="1">
      <c r="D40" s="35" t="s">
        <v>330</v>
      </c>
      <c r="E40" s="154" t="s">
        <v>331</v>
      </c>
      <c r="F40" s="155"/>
      <c r="G40" s="155"/>
      <c r="H40" s="155"/>
      <c r="I40" s="155"/>
      <c r="J40" s="155"/>
      <c r="K40" s="155"/>
      <c r="L40" s="155"/>
      <c r="M40" s="156"/>
    </row>
    <row r="41" ht="15">
      <c r="B41" s="13"/>
    </row>
  </sheetData>
  <mergeCells count="26">
    <mergeCell ref="D2:E2"/>
    <mergeCell ref="F2:H2"/>
    <mergeCell ref="D3:E3"/>
    <mergeCell ref="F3:H3"/>
    <mergeCell ref="D4:E5"/>
    <mergeCell ref="F4:H4"/>
    <mergeCell ref="F5:H5"/>
    <mergeCell ref="E33:M33"/>
    <mergeCell ref="E18:M18"/>
    <mergeCell ref="E19:M19"/>
    <mergeCell ref="E20:M20"/>
    <mergeCell ref="E21:M21"/>
    <mergeCell ref="E22:M22"/>
    <mergeCell ref="E23:M23"/>
    <mergeCell ref="E24:M24"/>
    <mergeCell ref="E29:M29"/>
    <mergeCell ref="E30:M30"/>
    <mergeCell ref="E31:M31"/>
    <mergeCell ref="E32:M32"/>
    <mergeCell ref="E40:M40"/>
    <mergeCell ref="E34:M34"/>
    <mergeCell ref="E35:M35"/>
    <mergeCell ref="E36:M36"/>
    <mergeCell ref="E37:M37"/>
    <mergeCell ref="E38:M38"/>
    <mergeCell ref="E39:M3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</sheetPr>
  <dimension ref="B2:W44"/>
  <sheetViews>
    <sheetView zoomScale="90" zoomScaleNormal="90" workbookViewId="0" topLeftCell="A1">
      <selection activeCell="D20" sqref="D20"/>
    </sheetView>
  </sheetViews>
  <sheetFormatPr defaultColWidth="11.421875" defaultRowHeight="15"/>
  <cols>
    <col min="1" max="1" width="11.421875" style="2" customWidth="1"/>
    <col min="2" max="2" width="13.421875" style="2" customWidth="1"/>
    <col min="3" max="3" width="39.421875" style="2" customWidth="1"/>
    <col min="4" max="4" width="32.28125" style="2" customWidth="1"/>
    <col min="5" max="5" width="10.421875" style="2" customWidth="1"/>
    <col min="6" max="15" width="11.421875" style="2" customWidth="1"/>
    <col min="16" max="16" width="11.421875" style="22" customWidth="1"/>
    <col min="17" max="20" width="11.421875" style="30" customWidth="1"/>
    <col min="21" max="21" width="25.140625" style="30" customWidth="1"/>
    <col min="22" max="23" width="11.421875" style="30" customWidth="1"/>
    <col min="24" max="16384" width="11.421875" style="2" customWidth="1"/>
  </cols>
  <sheetData>
    <row r="2" spans="2:16" ht="18.75" customHeight="1">
      <c r="B2" s="7"/>
      <c r="C2" s="8"/>
      <c r="D2" s="160" t="s">
        <v>100</v>
      </c>
      <c r="E2" s="160"/>
      <c r="F2" s="161" t="s">
        <v>333</v>
      </c>
      <c r="G2" s="161"/>
      <c r="H2" s="161"/>
      <c r="P2" s="2"/>
    </row>
    <row r="3" spans="2:16" ht="21" customHeight="1">
      <c r="B3" s="9"/>
      <c r="C3" s="10"/>
      <c r="D3" s="160" t="s">
        <v>101</v>
      </c>
      <c r="E3" s="160"/>
      <c r="F3" s="161" t="s">
        <v>102</v>
      </c>
      <c r="G3" s="161"/>
      <c r="H3" s="161"/>
      <c r="P3" s="2"/>
    </row>
    <row r="4" spans="2:16" ht="15">
      <c r="B4" s="9"/>
      <c r="C4" s="10"/>
      <c r="D4" s="162" t="s">
        <v>119</v>
      </c>
      <c r="E4" s="163"/>
      <c r="F4" s="161" t="s">
        <v>118</v>
      </c>
      <c r="G4" s="161"/>
      <c r="H4" s="161"/>
      <c r="P4" s="2"/>
    </row>
    <row r="5" spans="2:16" ht="14.25">
      <c r="B5" s="11"/>
      <c r="C5" s="12"/>
      <c r="D5" s="164"/>
      <c r="E5" s="165"/>
      <c r="F5" s="161" t="s">
        <v>104</v>
      </c>
      <c r="G5" s="161"/>
      <c r="H5" s="161"/>
      <c r="P5" s="2"/>
    </row>
    <row r="7" ht="15.75">
      <c r="C7" s="1"/>
    </row>
    <row r="8" ht="15.75">
      <c r="C8" s="1"/>
    </row>
    <row r="9" ht="15.75">
      <c r="C9" s="1"/>
    </row>
    <row r="10" ht="15.75">
      <c r="C10" s="1"/>
    </row>
    <row r="11" ht="14.25"/>
    <row r="12" ht="37.5" customHeight="1">
      <c r="B12" s="4" t="s">
        <v>66</v>
      </c>
    </row>
    <row r="13" spans="2:18" ht="15">
      <c r="B13" s="23" t="s">
        <v>46</v>
      </c>
      <c r="C13" s="23" t="s">
        <v>39</v>
      </c>
      <c r="D13" s="166" t="s">
        <v>47</v>
      </c>
      <c r="E13" s="166"/>
      <c r="Q13" s="31" t="s">
        <v>75</v>
      </c>
      <c r="R13" s="32"/>
    </row>
    <row r="14" spans="2:21" ht="15">
      <c r="B14" s="23" t="s">
        <v>40</v>
      </c>
      <c r="C14" s="17" t="s">
        <v>0</v>
      </c>
      <c r="D14" s="37" t="s">
        <v>81</v>
      </c>
      <c r="Q14" s="31" t="s">
        <v>76</v>
      </c>
      <c r="R14" s="32" t="s">
        <v>33</v>
      </c>
      <c r="S14" s="39" t="s">
        <v>20</v>
      </c>
      <c r="T14" s="32" t="s">
        <v>11</v>
      </c>
      <c r="U14" s="32">
        <v>2013</v>
      </c>
    </row>
    <row r="15" spans="2:21" ht="15">
      <c r="B15" s="23" t="s">
        <v>41</v>
      </c>
      <c r="C15" s="17" t="s">
        <v>1</v>
      </c>
      <c r="D15" s="37" t="s">
        <v>343</v>
      </c>
      <c r="Q15" s="31" t="s">
        <v>77</v>
      </c>
      <c r="R15" s="32" t="s">
        <v>34</v>
      </c>
      <c r="S15" s="39" t="s">
        <v>21</v>
      </c>
      <c r="T15" s="32" t="s">
        <v>30</v>
      </c>
      <c r="U15" s="32">
        <f>+U14+1</f>
        <v>2014</v>
      </c>
    </row>
    <row r="16" spans="2:21" ht="15">
      <c r="B16" s="29"/>
      <c r="C16" s="17"/>
      <c r="D16" s="37"/>
      <c r="Q16" s="31"/>
      <c r="R16" s="32" t="s">
        <v>343</v>
      </c>
      <c r="S16" s="30" t="s">
        <v>22</v>
      </c>
      <c r="T16" s="32"/>
      <c r="U16" s="32"/>
    </row>
    <row r="17" spans="2:21" ht="15">
      <c r="B17" s="29" t="s">
        <v>42</v>
      </c>
      <c r="C17" s="17" t="s">
        <v>3</v>
      </c>
      <c r="D17" s="37" t="s">
        <v>99</v>
      </c>
      <c r="Q17" s="31" t="s">
        <v>78</v>
      </c>
      <c r="R17" s="32" t="s">
        <v>48</v>
      </c>
      <c r="S17" s="39" t="s">
        <v>340</v>
      </c>
      <c r="T17" s="32" t="s">
        <v>31</v>
      </c>
      <c r="U17" s="32">
        <f>+U15+1</f>
        <v>2015</v>
      </c>
    </row>
    <row r="18" spans="2:21" ht="15">
      <c r="B18" s="29" t="s">
        <v>43</v>
      </c>
      <c r="C18" s="17" t="s">
        <v>69</v>
      </c>
      <c r="D18" s="37" t="s">
        <v>30</v>
      </c>
      <c r="Q18" s="31" t="s">
        <v>79</v>
      </c>
      <c r="R18" s="32" t="s">
        <v>35</v>
      </c>
      <c r="S18" s="39" t="s">
        <v>23</v>
      </c>
      <c r="T18" s="32" t="s">
        <v>32</v>
      </c>
      <c r="U18" s="32">
        <f aca="true" t="shared" si="0" ref="U18:U42">+U17+1</f>
        <v>2016</v>
      </c>
    </row>
    <row r="19" spans="2:21" ht="15">
      <c r="B19" s="29" t="s">
        <v>44</v>
      </c>
      <c r="C19" s="17" t="s">
        <v>9</v>
      </c>
      <c r="D19" s="37" t="s">
        <v>342</v>
      </c>
      <c r="Q19" s="31" t="s">
        <v>80</v>
      </c>
      <c r="R19" s="32" t="s">
        <v>36</v>
      </c>
      <c r="S19" s="39" t="s">
        <v>341</v>
      </c>
      <c r="U19" s="32">
        <f t="shared" si="0"/>
        <v>2017</v>
      </c>
    </row>
    <row r="20" spans="2:21" ht="15">
      <c r="B20" s="23" t="s">
        <v>45</v>
      </c>
      <c r="C20" s="17" t="s">
        <v>37</v>
      </c>
      <c r="D20" s="37" t="s">
        <v>342</v>
      </c>
      <c r="Q20" s="31" t="s">
        <v>81</v>
      </c>
      <c r="S20" s="39" t="s">
        <v>24</v>
      </c>
      <c r="U20" s="32">
        <f t="shared" si="0"/>
        <v>2018</v>
      </c>
    </row>
    <row r="21" spans="2:22" ht="15">
      <c r="B21" s="23"/>
      <c r="C21" s="17"/>
      <c r="D21" s="24" t="s">
        <v>2</v>
      </c>
      <c r="E21" s="24" t="s">
        <v>13</v>
      </c>
      <c r="F21" s="24" t="s">
        <v>111</v>
      </c>
      <c r="G21" s="24" t="s">
        <v>112</v>
      </c>
      <c r="Q21" s="31" t="s">
        <v>82</v>
      </c>
      <c r="R21" s="32"/>
      <c r="S21" s="39" t="s">
        <v>25</v>
      </c>
      <c r="T21" s="32"/>
      <c r="U21" s="32">
        <f t="shared" si="0"/>
        <v>2019</v>
      </c>
      <c r="V21" s="32"/>
    </row>
    <row r="22" spans="2:22" ht="15">
      <c r="B22" s="23"/>
      <c r="C22" s="2" t="s">
        <v>4</v>
      </c>
      <c r="D22" s="2">
        <f>IF(+D23-1=-1,"",+D23-1)</f>
        <v>2015</v>
      </c>
      <c r="S22" s="39" t="s">
        <v>26</v>
      </c>
      <c r="T22" s="32" t="s">
        <v>25</v>
      </c>
      <c r="U22" s="32">
        <f t="shared" si="0"/>
        <v>2020</v>
      </c>
      <c r="V22" s="32">
        <f>+U20+1</f>
        <v>2019</v>
      </c>
    </row>
    <row r="23" spans="2:21" ht="15">
      <c r="B23" s="23" t="s">
        <v>56</v>
      </c>
      <c r="C23" s="17" t="s">
        <v>5</v>
      </c>
      <c r="D23" s="37">
        <v>2016</v>
      </c>
      <c r="E23" s="38">
        <v>0.04</v>
      </c>
      <c r="F23" s="38"/>
      <c r="G23" s="38"/>
      <c r="S23" s="39" t="s">
        <v>27</v>
      </c>
      <c r="U23" s="32">
        <f t="shared" si="0"/>
        <v>2021</v>
      </c>
    </row>
    <row r="24" spans="2:21" ht="15">
      <c r="B24" s="23" t="s">
        <v>57</v>
      </c>
      <c r="C24" s="2" t="s">
        <v>6</v>
      </c>
      <c r="D24" s="2">
        <f>+IF(D23+1=1,"",D23+1)</f>
        <v>2017</v>
      </c>
      <c r="E24" s="38">
        <v>0.04</v>
      </c>
      <c r="F24" s="38"/>
      <c r="G24" s="38"/>
      <c r="S24" s="39" t="s">
        <v>28</v>
      </c>
      <c r="U24" s="32">
        <f t="shared" si="0"/>
        <v>2022</v>
      </c>
    </row>
    <row r="25" spans="2:21" ht="15">
      <c r="B25" s="23" t="s">
        <v>57</v>
      </c>
      <c r="C25" s="2" t="s">
        <v>7</v>
      </c>
      <c r="D25" s="2">
        <f>+IF(ISERROR(IF(D24+1=2,"",D24+1)),"",IF(D24+1=2,"",D24+1))</f>
        <v>2018</v>
      </c>
      <c r="E25" s="38">
        <v>0.04</v>
      </c>
      <c r="F25" s="38"/>
      <c r="G25" s="38"/>
      <c r="S25" s="39" t="s">
        <v>29</v>
      </c>
      <c r="U25" s="32">
        <f t="shared" si="0"/>
        <v>2023</v>
      </c>
    </row>
    <row r="26" spans="2:21" ht="15">
      <c r="B26" s="23" t="s">
        <v>57</v>
      </c>
      <c r="C26" s="2" t="s">
        <v>8</v>
      </c>
      <c r="D26" s="2">
        <f>+IF(ISERROR(IF(D25+1=3,"",D25+1)),"",IF(D25+1=3,"",D25+1))</f>
        <v>2019</v>
      </c>
      <c r="E26" s="38">
        <v>0.04</v>
      </c>
      <c r="F26" s="38"/>
      <c r="G26" s="38"/>
      <c r="S26" s="30" t="s">
        <v>342</v>
      </c>
      <c r="U26" s="32">
        <f t="shared" si="0"/>
        <v>2024</v>
      </c>
    </row>
    <row r="27" spans="2:21" ht="15">
      <c r="B27" s="23" t="s">
        <v>57</v>
      </c>
      <c r="C27" s="2" t="s">
        <v>10</v>
      </c>
      <c r="D27" s="14" t="str">
        <f>+CONCATENATE(W28," ",D22,T18,D26)</f>
        <v>Periodo 2015-2019</v>
      </c>
      <c r="E27" s="14"/>
      <c r="R27" s="32"/>
      <c r="S27" s="32"/>
      <c r="U27" s="32">
        <f t="shared" si="0"/>
        <v>2025</v>
      </c>
    </row>
    <row r="28" spans="20:23" ht="15">
      <c r="T28" s="32"/>
      <c r="U28" s="32">
        <f t="shared" si="0"/>
        <v>2026</v>
      </c>
      <c r="W28" s="32" t="s">
        <v>2</v>
      </c>
    </row>
    <row r="29" spans="17:21" ht="15">
      <c r="Q29" s="30" t="s">
        <v>113</v>
      </c>
      <c r="U29" s="32">
        <f t="shared" si="0"/>
        <v>2027</v>
      </c>
    </row>
    <row r="30" spans="3:21" ht="15">
      <c r="C30" s="17"/>
      <c r="Q30" s="30" t="s">
        <v>114</v>
      </c>
      <c r="U30" s="32">
        <f t="shared" si="0"/>
        <v>2028</v>
      </c>
    </row>
    <row r="31" spans="17:21" ht="15">
      <c r="Q31" s="30" t="s">
        <v>115</v>
      </c>
      <c r="U31" s="32">
        <f t="shared" si="0"/>
        <v>2029</v>
      </c>
    </row>
    <row r="32" spans="17:21" ht="15">
      <c r="Q32" s="30" t="s">
        <v>116</v>
      </c>
      <c r="U32" s="32">
        <f t="shared" si="0"/>
        <v>2030</v>
      </c>
    </row>
    <row r="33" spans="17:21" ht="15">
      <c r="Q33" s="30" t="s">
        <v>112</v>
      </c>
      <c r="U33" s="32">
        <f t="shared" si="0"/>
        <v>2031</v>
      </c>
    </row>
    <row r="34" spans="2:23" s="6" customFormat="1" ht="15">
      <c r="B34" s="25"/>
      <c r="C34" s="20" t="s">
        <v>83</v>
      </c>
      <c r="D34" s="26" t="s">
        <v>84</v>
      </c>
      <c r="E34" s="167" t="s">
        <v>85</v>
      </c>
      <c r="F34" s="167"/>
      <c r="G34" s="167" t="s">
        <v>86</v>
      </c>
      <c r="H34" s="167"/>
      <c r="P34" s="27"/>
      <c r="Q34" s="33"/>
      <c r="R34" s="33"/>
      <c r="S34" s="33"/>
      <c r="T34" s="33"/>
      <c r="U34" s="34">
        <f t="shared" si="0"/>
        <v>2032</v>
      </c>
      <c r="V34" s="33"/>
      <c r="W34" s="33"/>
    </row>
    <row r="35" spans="2:21" ht="15">
      <c r="B35" s="21" t="s">
        <v>87</v>
      </c>
      <c r="C35" s="5"/>
      <c r="D35" s="5"/>
      <c r="E35" s="167"/>
      <c r="F35" s="167"/>
      <c r="G35" s="167"/>
      <c r="H35" s="167"/>
      <c r="U35" s="32">
        <f t="shared" si="0"/>
        <v>2033</v>
      </c>
    </row>
    <row r="36" spans="2:21" ht="15">
      <c r="B36" s="21" t="s">
        <v>88</v>
      </c>
      <c r="C36" s="5"/>
      <c r="D36" s="5"/>
      <c r="E36" s="167"/>
      <c r="F36" s="167"/>
      <c r="G36" s="167"/>
      <c r="H36" s="167"/>
      <c r="U36" s="32">
        <f t="shared" si="0"/>
        <v>2034</v>
      </c>
    </row>
    <row r="37" spans="2:21" ht="15">
      <c r="B37" s="21" t="s">
        <v>89</v>
      </c>
      <c r="C37" s="5"/>
      <c r="D37" s="5"/>
      <c r="E37" s="167"/>
      <c r="F37" s="167"/>
      <c r="G37" s="167"/>
      <c r="H37" s="167"/>
      <c r="U37" s="32">
        <f t="shared" si="0"/>
        <v>2035</v>
      </c>
    </row>
    <row r="38" ht="15">
      <c r="U38" s="32">
        <f t="shared" si="0"/>
        <v>2036</v>
      </c>
    </row>
    <row r="39" ht="15">
      <c r="U39" s="32">
        <f t="shared" si="0"/>
        <v>2037</v>
      </c>
    </row>
    <row r="40" ht="15">
      <c r="U40" s="32">
        <f t="shared" si="0"/>
        <v>2038</v>
      </c>
    </row>
    <row r="41" ht="15">
      <c r="U41" s="32">
        <f t="shared" si="0"/>
        <v>2039</v>
      </c>
    </row>
    <row r="42" ht="15">
      <c r="U42" s="32">
        <f t="shared" si="0"/>
        <v>2040</v>
      </c>
    </row>
    <row r="43" ht="15">
      <c r="U43" s="32"/>
    </row>
    <row r="44" ht="15">
      <c r="V44" s="32"/>
    </row>
  </sheetData>
  <mergeCells count="16">
    <mergeCell ref="G34:H34"/>
    <mergeCell ref="E34:F34"/>
    <mergeCell ref="E35:F35"/>
    <mergeCell ref="E36:F36"/>
    <mergeCell ref="E37:F37"/>
    <mergeCell ref="G35:H35"/>
    <mergeCell ref="G36:H36"/>
    <mergeCell ref="G37:H37"/>
    <mergeCell ref="D13:E13"/>
    <mergeCell ref="D2:E2"/>
    <mergeCell ref="F2:H2"/>
    <mergeCell ref="D3:E3"/>
    <mergeCell ref="F3:H3"/>
    <mergeCell ref="D4:E5"/>
    <mergeCell ref="F4:H4"/>
    <mergeCell ref="F5:H5"/>
  </mergeCells>
  <dataValidations count="6">
    <dataValidation type="list" allowBlank="1" showInputMessage="1" showErrorMessage="1" sqref="D18">
      <formula1>$T$14:$T$17</formula1>
    </dataValidation>
    <dataValidation type="list" allowBlank="1" showInputMessage="1" showErrorMessage="1" sqref="D14">
      <formula1>$Q$13:$Q$21</formula1>
    </dataValidation>
    <dataValidation type="list" allowBlank="1" showInputMessage="1" showErrorMessage="1" sqref="D23">
      <formula1>$U$14:$U$43</formula1>
    </dataValidation>
    <dataValidation type="list" allowBlank="1" showInputMessage="1" showErrorMessage="1" sqref="D19:D20">
      <formula1>$S$14:$S$27</formula1>
    </dataValidation>
    <dataValidation type="list" allowBlank="1" showInputMessage="1" showErrorMessage="1" sqref="D15">
      <formula1>$R$14:$R$19</formula1>
    </dataValidation>
    <dataValidation type="list" allowBlank="1" showInputMessage="1" showErrorMessage="1" sqref="D16">
      <formula1>$Q$29:$Q$33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000396251678"/>
  </sheetPr>
  <dimension ref="B1:AX1026"/>
  <sheetViews>
    <sheetView showGridLines="0" tabSelected="1" workbookViewId="0" topLeftCell="D12">
      <pane xSplit="2" ySplit="11" topLeftCell="S41" activePane="bottomRight" state="frozen"/>
      <selection pane="topLeft" activeCell="D12" sqref="D12"/>
      <selection pane="topRight" activeCell="F12" sqref="F12"/>
      <selection pane="bottomLeft" activeCell="D23" sqref="D23"/>
      <selection pane="bottomRight" activeCell="W51" sqref="W51"/>
    </sheetView>
  </sheetViews>
  <sheetFormatPr defaultColWidth="11.421875" defaultRowHeight="15"/>
  <cols>
    <col min="1" max="1" width="7.57421875" style="124" customWidth="1"/>
    <col min="2" max="2" width="20.57421875" style="124" customWidth="1"/>
    <col min="3" max="3" width="19.421875" style="124" customWidth="1"/>
    <col min="4" max="4" width="23.8515625" style="124" customWidth="1"/>
    <col min="5" max="5" width="46.28125" style="124" customWidth="1"/>
    <col min="6" max="7" width="13.57421875" style="131" customWidth="1"/>
    <col min="8" max="8" width="15.8515625" style="124" bestFit="1" customWidth="1"/>
    <col min="9" max="9" width="13.00390625" style="124" customWidth="1"/>
    <col min="10" max="10" width="13.28125" style="124" customWidth="1"/>
    <col min="11" max="11" width="13.57421875" style="124" bestFit="1" customWidth="1"/>
    <col min="12" max="13" width="11.421875" style="124" customWidth="1"/>
    <col min="14" max="14" width="16.421875" style="124" customWidth="1"/>
    <col min="15" max="16" width="11.421875" style="124" customWidth="1"/>
    <col min="17" max="17" width="16.7109375" style="124" customWidth="1"/>
    <col min="18" max="18" width="12.8515625" style="124" customWidth="1"/>
    <col min="19" max="19" width="12.00390625" style="124" bestFit="1" customWidth="1"/>
    <col min="20" max="20" width="13.7109375" style="124" customWidth="1"/>
    <col min="21" max="21" width="13.28125" style="124" customWidth="1"/>
    <col min="22" max="22" width="16.421875" style="124" bestFit="1" customWidth="1"/>
    <col min="23" max="23" width="13.57421875" style="124" bestFit="1" customWidth="1"/>
    <col min="24" max="25" width="11.421875" style="124" customWidth="1"/>
    <col min="26" max="26" width="11.421875" style="124" hidden="1" customWidth="1"/>
    <col min="27" max="29" width="11.421875" style="124" customWidth="1"/>
    <col min="30" max="30" width="13.140625" style="124" customWidth="1"/>
    <col min="31" max="31" width="13.57421875" style="124" customWidth="1"/>
    <col min="32" max="37" width="11.421875" style="124" customWidth="1"/>
    <col min="38" max="38" width="13.421875" style="132" customWidth="1"/>
    <col min="39" max="39" width="12.8515625" style="132" customWidth="1"/>
    <col min="40" max="40" width="13.57421875" style="124" bestFit="1" customWidth="1"/>
    <col min="41" max="16384" width="11.421875" style="124" customWidth="1"/>
  </cols>
  <sheetData>
    <row r="1" spans="6:39" s="40" customFormat="1" ht="15">
      <c r="F1" s="41"/>
      <c r="G1" s="41"/>
      <c r="AL1" s="42"/>
      <c r="AM1" s="42"/>
    </row>
    <row r="2" spans="2:39" s="40" customFormat="1" ht="28.5">
      <c r="B2" s="43"/>
      <c r="C2" s="44" t="s">
        <v>100</v>
      </c>
      <c r="D2" s="45" t="s">
        <v>334</v>
      </c>
      <c r="E2" s="46"/>
      <c r="F2" s="175"/>
      <c r="G2" s="175"/>
      <c r="H2" s="175"/>
      <c r="AL2" s="42"/>
      <c r="AM2" s="42"/>
    </row>
    <row r="3" spans="2:39" s="40" customFormat="1" ht="28.5">
      <c r="B3" s="47"/>
      <c r="C3" s="44" t="s">
        <v>101</v>
      </c>
      <c r="D3" s="45" t="s">
        <v>102</v>
      </c>
      <c r="E3" s="46"/>
      <c r="F3" s="175"/>
      <c r="G3" s="175"/>
      <c r="H3" s="175"/>
      <c r="AL3" s="42"/>
      <c r="AM3" s="42"/>
    </row>
    <row r="4" spans="2:39" s="40" customFormat="1" ht="15">
      <c r="B4" s="47"/>
      <c r="C4" s="184" t="s">
        <v>121</v>
      </c>
      <c r="D4" s="45" t="s">
        <v>118</v>
      </c>
      <c r="E4" s="176"/>
      <c r="F4" s="175"/>
      <c r="G4" s="175"/>
      <c r="H4" s="175"/>
      <c r="AL4" s="42"/>
      <c r="AM4" s="42"/>
    </row>
    <row r="5" spans="2:39" s="40" customFormat="1" ht="15">
      <c r="B5" s="48"/>
      <c r="C5" s="185"/>
      <c r="D5" s="49" t="s">
        <v>335</v>
      </c>
      <c r="E5" s="176"/>
      <c r="F5" s="175"/>
      <c r="G5" s="175"/>
      <c r="H5" s="175"/>
      <c r="AL5" s="42"/>
      <c r="AM5" s="42"/>
    </row>
    <row r="6" spans="6:39" s="40" customFormat="1" ht="15">
      <c r="F6" s="41"/>
      <c r="G6" s="41"/>
      <c r="AL6" s="42"/>
      <c r="AM6" s="42"/>
    </row>
    <row r="7" spans="2:39" s="40" customFormat="1" ht="16.5" customHeight="1">
      <c r="B7" s="50"/>
      <c r="C7" s="50"/>
      <c r="D7" s="50"/>
      <c r="E7" s="51"/>
      <c r="F7" s="52"/>
      <c r="G7" s="52"/>
      <c r="AL7" s="42"/>
      <c r="AM7" s="42"/>
    </row>
    <row r="8" spans="5:39" s="40" customFormat="1" ht="16.5" customHeight="1">
      <c r="E8" s="51"/>
      <c r="F8" s="52"/>
      <c r="G8" s="52"/>
      <c r="AL8" s="42"/>
      <c r="AM8" s="42"/>
    </row>
    <row r="9" spans="5:39" s="40" customFormat="1" ht="16.5" customHeight="1">
      <c r="E9" s="51"/>
      <c r="F9" s="52"/>
      <c r="G9" s="52"/>
      <c r="AL9" s="42"/>
      <c r="AM9" s="42"/>
    </row>
    <row r="10" spans="5:39" s="40" customFormat="1" ht="16.5" customHeight="1">
      <c r="E10" s="51"/>
      <c r="F10" s="52"/>
      <c r="G10" s="52"/>
      <c r="AL10" s="42"/>
      <c r="AM10" s="42"/>
    </row>
    <row r="11" spans="5:39" s="40" customFormat="1" ht="15.75">
      <c r="E11" s="51"/>
      <c r="F11" s="52"/>
      <c r="G11" s="52"/>
      <c r="AL11" s="42"/>
      <c r="AM11" s="42"/>
    </row>
    <row r="12" spans="2:45" s="54" customFormat="1" ht="23.25">
      <c r="B12" s="53" t="s">
        <v>120</v>
      </c>
      <c r="C12" s="53"/>
      <c r="D12" s="53"/>
      <c r="F12" s="55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7"/>
      <c r="AM12" s="57"/>
      <c r="AN12" s="56"/>
      <c r="AO12" s="56"/>
      <c r="AP12" s="56"/>
      <c r="AQ12" s="56"/>
      <c r="AR12" s="56"/>
      <c r="AS12" s="56"/>
    </row>
    <row r="13" spans="2:45" s="54" customFormat="1" ht="33" customHeight="1" thickBot="1">
      <c r="B13" s="58" t="str">
        <f>+Parámetros!D14</f>
        <v>07 COOPESANTOS</v>
      </c>
      <c r="C13" s="58"/>
      <c r="D13" s="58"/>
      <c r="F13" s="55"/>
      <c r="G13" s="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9"/>
      <c r="Y13" s="59"/>
      <c r="Z13" s="56"/>
      <c r="AA13" s="56"/>
      <c r="AB13" s="56"/>
      <c r="AC13" s="56"/>
      <c r="AD13" s="56"/>
      <c r="AE13" s="56"/>
      <c r="AF13" s="56"/>
      <c r="AG13" s="59"/>
      <c r="AH13" s="59"/>
      <c r="AI13" s="56"/>
      <c r="AJ13" s="56"/>
      <c r="AK13" s="56"/>
      <c r="AL13" s="57"/>
      <c r="AM13" s="57"/>
      <c r="AN13" s="56"/>
      <c r="AO13" s="59"/>
      <c r="AP13" s="59"/>
      <c r="AQ13" s="56"/>
      <c r="AR13" s="56"/>
      <c r="AS13" s="56"/>
    </row>
    <row r="14" spans="2:45" s="54" customFormat="1" ht="15" customHeight="1">
      <c r="B14" s="60" t="str">
        <f>+Parámetros!D15</f>
        <v>Gastos no regulados</v>
      </c>
      <c r="C14" s="60"/>
      <c r="D14" s="60"/>
      <c r="F14" s="55"/>
      <c r="G14" s="55"/>
      <c r="H14" s="56"/>
      <c r="I14" s="56"/>
      <c r="J14" s="168" t="s">
        <v>12</v>
      </c>
      <c r="K14" s="169"/>
      <c r="L14" s="61"/>
      <c r="M14" s="61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168" t="s">
        <v>12</v>
      </c>
      <c r="Y14" s="169"/>
      <c r="Z14" s="56"/>
      <c r="AA14" s="56"/>
      <c r="AB14" s="56"/>
      <c r="AC14" s="56"/>
      <c r="AD14" s="56"/>
      <c r="AE14" s="56"/>
      <c r="AF14" s="56"/>
      <c r="AG14" s="168" t="s">
        <v>12</v>
      </c>
      <c r="AH14" s="169"/>
      <c r="AI14" s="56"/>
      <c r="AJ14" s="56"/>
      <c r="AK14" s="56"/>
      <c r="AL14" s="57"/>
      <c r="AM14" s="57"/>
      <c r="AN14" s="56"/>
      <c r="AO14" s="168" t="s">
        <v>12</v>
      </c>
      <c r="AP14" s="169"/>
      <c r="AQ14" s="56"/>
      <c r="AR14" s="56"/>
      <c r="AS14" s="56"/>
    </row>
    <row r="15" spans="2:45" s="54" customFormat="1" ht="15" customHeight="1">
      <c r="B15" s="60"/>
      <c r="C15" s="60"/>
      <c r="D15" s="60"/>
      <c r="F15" s="55"/>
      <c r="G15" s="55"/>
      <c r="H15" s="56"/>
      <c r="I15" s="56"/>
      <c r="J15" s="62"/>
      <c r="K15" s="63"/>
      <c r="L15" s="61"/>
      <c r="M15" s="61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62"/>
      <c r="Y15" s="63"/>
      <c r="Z15" s="56"/>
      <c r="AA15" s="56"/>
      <c r="AB15" s="56"/>
      <c r="AC15" s="56"/>
      <c r="AD15" s="56"/>
      <c r="AE15" s="56"/>
      <c r="AF15" s="56"/>
      <c r="AG15" s="62"/>
      <c r="AH15" s="63"/>
      <c r="AI15" s="56"/>
      <c r="AJ15" s="56"/>
      <c r="AK15" s="56"/>
      <c r="AL15" s="57"/>
      <c r="AM15" s="57"/>
      <c r="AN15" s="56"/>
      <c r="AO15" s="62"/>
      <c r="AP15" s="63"/>
      <c r="AQ15" s="56"/>
      <c r="AR15" s="56"/>
      <c r="AS15" s="56"/>
    </row>
    <row r="16" spans="2:45" s="54" customFormat="1" ht="15">
      <c r="B16" s="60" t="str">
        <f>+Parámetros!D17</f>
        <v>Colones</v>
      </c>
      <c r="C16" s="60"/>
      <c r="D16" s="60"/>
      <c r="F16" s="55"/>
      <c r="G16" s="55"/>
      <c r="H16" s="56"/>
      <c r="I16" s="56"/>
      <c r="J16" s="64" t="s">
        <v>13</v>
      </c>
      <c r="K16" s="65">
        <f>+Parámetros!$E$23</f>
        <v>0.04</v>
      </c>
      <c r="L16" s="66"/>
      <c r="M16" s="6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64" t="s">
        <v>13</v>
      </c>
      <c r="Y16" s="65">
        <f>+Parámetros!E24</f>
        <v>0.04</v>
      </c>
      <c r="Z16" s="56"/>
      <c r="AA16" s="56"/>
      <c r="AB16" s="56"/>
      <c r="AC16" s="56"/>
      <c r="AD16" s="56"/>
      <c r="AE16" s="56"/>
      <c r="AF16" s="56"/>
      <c r="AG16" s="64" t="s">
        <v>13</v>
      </c>
      <c r="AH16" s="65">
        <f>+Parámetros!E25</f>
        <v>0.04</v>
      </c>
      <c r="AI16" s="56"/>
      <c r="AJ16" s="56"/>
      <c r="AK16" s="56"/>
      <c r="AL16" s="57"/>
      <c r="AM16" s="57"/>
      <c r="AN16" s="56"/>
      <c r="AO16" s="64" t="s">
        <v>13</v>
      </c>
      <c r="AP16" s="65">
        <f>+Parámetros!E26</f>
        <v>0.04</v>
      </c>
      <c r="AQ16" s="56"/>
      <c r="AR16" s="56"/>
      <c r="AS16" s="56"/>
    </row>
    <row r="17" spans="2:45" s="54" customFormat="1" ht="15">
      <c r="B17" s="60" t="str">
        <f>+Parámetros!D27</f>
        <v>Periodo 2015-2019</v>
      </c>
      <c r="C17" s="60"/>
      <c r="D17" s="60"/>
      <c r="F17" s="55"/>
      <c r="G17" s="55"/>
      <c r="H17" s="56"/>
      <c r="I17" s="56"/>
      <c r="J17" s="64" t="s">
        <v>111</v>
      </c>
      <c r="K17" s="65">
        <f>+Parámetros!F23</f>
        <v>0</v>
      </c>
      <c r="L17" s="66"/>
      <c r="M17" s="6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64" t="s">
        <v>111</v>
      </c>
      <c r="Y17" s="65">
        <f>+Parámetros!F24</f>
        <v>0</v>
      </c>
      <c r="Z17" s="56"/>
      <c r="AA17" s="56"/>
      <c r="AB17" s="56"/>
      <c r="AC17" s="56"/>
      <c r="AD17" s="56"/>
      <c r="AE17" s="56"/>
      <c r="AF17" s="56"/>
      <c r="AG17" s="64" t="s">
        <v>111</v>
      </c>
      <c r="AH17" s="65">
        <f>+Parámetros!F25</f>
        <v>0</v>
      </c>
      <c r="AI17" s="56"/>
      <c r="AJ17" s="56"/>
      <c r="AK17" s="56"/>
      <c r="AL17" s="57"/>
      <c r="AM17" s="57"/>
      <c r="AN17" s="56"/>
      <c r="AO17" s="64" t="s">
        <v>111</v>
      </c>
      <c r="AP17" s="65">
        <f>+Parámetros!F26</f>
        <v>0</v>
      </c>
      <c r="AQ17" s="56"/>
      <c r="AR17" s="56"/>
      <c r="AS17" s="56"/>
    </row>
    <row r="18" spans="2:45" s="54" customFormat="1" ht="15.75" thickBot="1">
      <c r="B18" s="60" t="str">
        <f>+Parámetros!D18</f>
        <v>Datos en miles de colones</v>
      </c>
      <c r="C18" s="60"/>
      <c r="D18" s="60"/>
      <c r="F18" s="55"/>
      <c r="G18" s="55"/>
      <c r="H18" s="56"/>
      <c r="I18" s="56"/>
      <c r="J18" s="67" t="s">
        <v>112</v>
      </c>
      <c r="K18" s="68">
        <f>+Parámetros!G23</f>
        <v>0</v>
      </c>
      <c r="L18" s="66"/>
      <c r="M18" s="6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67" t="s">
        <v>112</v>
      </c>
      <c r="Y18" s="68">
        <f>+Parámetros!G24</f>
        <v>0</v>
      </c>
      <c r="Z18" s="56"/>
      <c r="AA18" s="56"/>
      <c r="AB18" s="56"/>
      <c r="AC18" s="56"/>
      <c r="AD18" s="56"/>
      <c r="AE18" s="56"/>
      <c r="AF18" s="56"/>
      <c r="AG18" s="67" t="s">
        <v>112</v>
      </c>
      <c r="AH18" s="68">
        <f>+Parámetros!G25</f>
        <v>0</v>
      </c>
      <c r="AI18" s="56"/>
      <c r="AJ18" s="56"/>
      <c r="AK18" s="56"/>
      <c r="AL18" s="57"/>
      <c r="AM18" s="57"/>
      <c r="AN18" s="56"/>
      <c r="AO18" s="67" t="s">
        <v>112</v>
      </c>
      <c r="AP18" s="68">
        <f>+Parámetros!G26</f>
        <v>0</v>
      </c>
      <c r="AQ18" s="56"/>
      <c r="AR18" s="56"/>
      <c r="AS18" s="56"/>
    </row>
    <row r="19" spans="2:45" s="54" customFormat="1" ht="15">
      <c r="B19" s="69"/>
      <c r="C19" s="69"/>
      <c r="D19" s="69"/>
      <c r="F19" s="55"/>
      <c r="G19" s="55"/>
      <c r="I19" s="59"/>
      <c r="J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70"/>
      <c r="AM19" s="70"/>
      <c r="AN19" s="59"/>
      <c r="AO19" s="59"/>
      <c r="AP19" s="59"/>
      <c r="AQ19" s="59"/>
      <c r="AR19" s="59"/>
      <c r="AS19" s="59"/>
    </row>
    <row r="20" spans="2:45" s="73" customFormat="1" ht="23.25" customHeight="1">
      <c r="B20" s="186" t="s">
        <v>344</v>
      </c>
      <c r="C20" s="187"/>
      <c r="D20" s="186" t="s">
        <v>346</v>
      </c>
      <c r="E20" s="187"/>
      <c r="F20" s="172" t="str">
        <f>+CONCATENATE("Año ",Parámetros!$D$22," (",Parámetros!D14,")")</f>
        <v>Año 2015 (07 COOPESANTOS)</v>
      </c>
      <c r="G20" s="173"/>
      <c r="H20" s="174"/>
      <c r="I20" s="172" t="str">
        <f>+CONCATENATE("Año ",Parámetros!$D$23," (",Parámetros!D14,")")</f>
        <v>Año 2016 (07 COOPESANTOS)</v>
      </c>
      <c r="J20" s="173"/>
      <c r="K20" s="174"/>
      <c r="L20" s="71"/>
      <c r="M20" s="71"/>
      <c r="N20" s="179" t="str">
        <f>+CONCATENATE(+Parámetros!$D$22," -",Parámetros!$D$23," (",B13,")")</f>
        <v>2015 -2016 (07 COOPESANTOS)</v>
      </c>
      <c r="O20" s="179"/>
      <c r="P20" s="179"/>
      <c r="Q20" s="188" t="str">
        <f>+CONCATENATE("Año"," ",IF(Parámetros!D19="N/A",Parámetros!D19,Parámetros!$D$24)," (",IF(Parámetros!D19="N/A"," ",B13),")")</f>
        <v>Año N/A ( )</v>
      </c>
      <c r="R20" s="189"/>
      <c r="S20" s="189"/>
      <c r="T20" s="189"/>
      <c r="U20" s="189"/>
      <c r="V20" s="189"/>
      <c r="W20" s="189"/>
      <c r="X20" s="189"/>
      <c r="Y20" s="190"/>
      <c r="Z20" s="72">
        <f>+Parámetros!$D$24</f>
        <v>2017</v>
      </c>
      <c r="AA20" s="179" t="str">
        <f>CONCATENATE(IF(Parámetros!D19="N/A","N/A",Parámetros!$D$23)," -",IF(Parámetros!D19="N/A"," ",Parámetros!$D$24)," (",IF(Parámetros!D19="N/A"," ",B13),")")</f>
        <v>N/A -  ( )</v>
      </c>
      <c r="AB20" s="179"/>
      <c r="AC20" s="179"/>
      <c r="AD20" s="172" t="str">
        <f>+CONCATENATE("Año ",IF(Parámetros!D19="N/A",Parámetros!D24,Parámetros!$D$25)," (",B13,")")</f>
        <v>Año 2017 (07 COOPESANTOS)</v>
      </c>
      <c r="AE20" s="173"/>
      <c r="AF20" s="173"/>
      <c r="AG20" s="173"/>
      <c r="AH20" s="174"/>
      <c r="AI20" s="179" t="str">
        <f>CONCATENATE(IF(Parámetros!D19="N/A",Parámetros!D23,Parámetros!$D$24)," -",IF(Parámetros!D19="N/A",Parámetros!D24,Parámetros!$D$25)," (",B13,")")</f>
        <v>2016 -2017 (07 COOPESANTOS)</v>
      </c>
      <c r="AJ20" s="179"/>
      <c r="AK20" s="179"/>
      <c r="AL20" s="172" t="str">
        <f>+CONCATENATE("Año ",IF(Parámetros!D19="N/A",Parámetros!D25,Parámetros!$D$26)," (",$B$13,")")</f>
        <v>Año 2018 (07 COOPESANTOS)</v>
      </c>
      <c r="AM20" s="173"/>
      <c r="AN20" s="173"/>
      <c r="AO20" s="173"/>
      <c r="AP20" s="174"/>
      <c r="AQ20" s="179" t="str">
        <f>CONCATENATE(IF(Parámetros!D19="N/A",Parámetros!D24,Parámetros!$D$25)," -",IF(Parámetros!D19="N/A",Parámetros!D25,Parámetros!$D$26)," (",B13,")")</f>
        <v>2017 -2018 (07 COOPESANTOS)</v>
      </c>
      <c r="AR20" s="179"/>
      <c r="AS20" s="179"/>
    </row>
    <row r="21" spans="2:50" s="73" customFormat="1" ht="41.25" customHeight="1">
      <c r="B21" s="74" t="s">
        <v>74</v>
      </c>
      <c r="C21" s="74" t="s">
        <v>345</v>
      </c>
      <c r="D21" s="74" t="s">
        <v>74</v>
      </c>
      <c r="E21" s="74" t="s">
        <v>73</v>
      </c>
      <c r="F21" s="170" t="s">
        <v>324</v>
      </c>
      <c r="G21" s="170" t="s">
        <v>325</v>
      </c>
      <c r="H21" s="177" t="str">
        <f>+CONCATENATE("Total ",Parámetros!$D$22)</f>
        <v>Total 2015</v>
      </c>
      <c r="I21" s="170" t="s">
        <v>324</v>
      </c>
      <c r="J21" s="170" t="s">
        <v>325</v>
      </c>
      <c r="K21" s="177" t="str">
        <f>+CONCATENATE("Total ",+Parámetros!$D$23)</f>
        <v>Total 2016</v>
      </c>
      <c r="L21" s="75" t="s">
        <v>17</v>
      </c>
      <c r="M21" s="181" t="s">
        <v>18</v>
      </c>
      <c r="N21" s="179" t="s">
        <v>16</v>
      </c>
      <c r="O21" s="179"/>
      <c r="P21" s="76" t="s">
        <v>90</v>
      </c>
      <c r="Q21" s="170" t="s">
        <v>324</v>
      </c>
      <c r="R21" s="170" t="s">
        <v>325</v>
      </c>
      <c r="S21" s="182" t="str">
        <f>+CONCATENATE("Datos reales"," ","(",IF(Parámetros!D19="N/A","N/A","Ene.- "),IF(Parámetros!D19="N/A"," ",Parámetros!$D$19),")")</f>
        <v>Datos reales (N/A )</v>
      </c>
      <c r="T21" s="170" t="s">
        <v>324</v>
      </c>
      <c r="U21" s="170" t="s">
        <v>325</v>
      </c>
      <c r="V21" s="182" t="str">
        <f>+CONCATENATE("Datos proyectados"," ","(",Parámetros!$D$20,IF(Parámetros!D19="N/A"," ","- Diciembre)"),")")</f>
        <v>Datos proyectados (N/A )</v>
      </c>
      <c r="W21" s="180" t="str">
        <f>+CONCATENATE("Total ",IF(Parámetros!D19="N/A","N/A",Parámetros!$D$24))</f>
        <v>Total N/A</v>
      </c>
      <c r="X21" s="75" t="s">
        <v>17</v>
      </c>
      <c r="Y21" s="181" t="s">
        <v>18</v>
      </c>
      <c r="Z21" s="72" t="s">
        <v>15</v>
      </c>
      <c r="AA21" s="179" t="s">
        <v>16</v>
      </c>
      <c r="AB21" s="179"/>
      <c r="AC21" s="76" t="s">
        <v>90</v>
      </c>
      <c r="AD21" s="170" t="s">
        <v>324</v>
      </c>
      <c r="AE21" s="170" t="s">
        <v>325</v>
      </c>
      <c r="AF21" s="180" t="str">
        <f>+CONCATENATE("Total ",IF(Parámetros!D19="N/A",Parámetros!D24,Parámetros!$D$25))</f>
        <v>Total 2017</v>
      </c>
      <c r="AG21" s="75" t="s">
        <v>17</v>
      </c>
      <c r="AH21" s="181" t="s">
        <v>18</v>
      </c>
      <c r="AI21" s="179" t="s">
        <v>16</v>
      </c>
      <c r="AJ21" s="179"/>
      <c r="AK21" s="76" t="s">
        <v>90</v>
      </c>
      <c r="AL21" s="170" t="s">
        <v>324</v>
      </c>
      <c r="AM21" s="170" t="s">
        <v>325</v>
      </c>
      <c r="AN21" s="180" t="str">
        <f>+CONCATENATE("Total ",IF(Parámetros!D19="N/A",Parámetros!D25,Parámetros!$D$26))</f>
        <v>Total 2018</v>
      </c>
      <c r="AO21" s="75" t="s">
        <v>17</v>
      </c>
      <c r="AP21" s="181" t="s">
        <v>18</v>
      </c>
      <c r="AQ21" s="179" t="s">
        <v>16</v>
      </c>
      <c r="AR21" s="179"/>
      <c r="AS21" s="76" t="s">
        <v>90</v>
      </c>
      <c r="AX21" s="77" t="s">
        <v>97</v>
      </c>
    </row>
    <row r="22" spans="2:50" s="73" customFormat="1" ht="42.75" customHeight="1">
      <c r="B22" s="74" t="s">
        <v>14</v>
      </c>
      <c r="C22" s="74"/>
      <c r="D22" s="74" t="s">
        <v>14</v>
      </c>
      <c r="E22" s="74" t="s">
        <v>14</v>
      </c>
      <c r="F22" s="171"/>
      <c r="G22" s="171"/>
      <c r="H22" s="178"/>
      <c r="I22" s="171"/>
      <c r="J22" s="171"/>
      <c r="K22" s="178"/>
      <c r="L22" s="78" t="s">
        <v>38</v>
      </c>
      <c r="M22" s="181"/>
      <c r="N22" s="76" t="s">
        <v>91</v>
      </c>
      <c r="O22" s="76" t="s">
        <v>92</v>
      </c>
      <c r="P22" s="76" t="s">
        <v>19</v>
      </c>
      <c r="Q22" s="171"/>
      <c r="R22" s="171"/>
      <c r="S22" s="183"/>
      <c r="T22" s="171"/>
      <c r="U22" s="171"/>
      <c r="V22" s="183"/>
      <c r="W22" s="180"/>
      <c r="X22" s="78" t="s">
        <v>38</v>
      </c>
      <c r="Y22" s="181"/>
      <c r="Z22" s="72" t="s">
        <v>19</v>
      </c>
      <c r="AA22" s="76" t="s">
        <v>91</v>
      </c>
      <c r="AB22" s="76" t="s">
        <v>92</v>
      </c>
      <c r="AC22" s="76" t="s">
        <v>19</v>
      </c>
      <c r="AD22" s="171"/>
      <c r="AE22" s="171"/>
      <c r="AF22" s="180"/>
      <c r="AG22" s="78" t="s">
        <v>38</v>
      </c>
      <c r="AH22" s="181"/>
      <c r="AI22" s="76" t="s">
        <v>91</v>
      </c>
      <c r="AJ22" s="76" t="s">
        <v>92</v>
      </c>
      <c r="AK22" s="76" t="s">
        <v>19</v>
      </c>
      <c r="AL22" s="171"/>
      <c r="AM22" s="171"/>
      <c r="AN22" s="180"/>
      <c r="AO22" s="78" t="s">
        <v>38</v>
      </c>
      <c r="AP22" s="181"/>
      <c r="AQ22" s="76" t="s">
        <v>91</v>
      </c>
      <c r="AR22" s="76" t="s">
        <v>92</v>
      </c>
      <c r="AS22" s="76" t="s">
        <v>19</v>
      </c>
      <c r="AX22" s="77" t="s">
        <v>98</v>
      </c>
    </row>
    <row r="23" spans="2:45" s="40" customFormat="1" ht="15">
      <c r="B23" s="79"/>
      <c r="C23" s="79"/>
      <c r="D23" s="79"/>
      <c r="E23" s="80" t="s">
        <v>106</v>
      </c>
      <c r="F23" s="81"/>
      <c r="G23" s="82"/>
      <c r="H23" s="83"/>
      <c r="I23" s="84"/>
      <c r="J23" s="84"/>
      <c r="K23" s="83"/>
      <c r="L23" s="79"/>
      <c r="M23" s="79"/>
      <c r="N23" s="79"/>
      <c r="O23" s="79"/>
      <c r="P23" s="79"/>
      <c r="Q23" s="79"/>
      <c r="R23" s="79"/>
      <c r="S23" s="83"/>
      <c r="T23" s="83"/>
      <c r="U23" s="83"/>
      <c r="V23" s="83"/>
      <c r="W23" s="83"/>
      <c r="X23" s="79"/>
      <c r="Y23" s="79"/>
      <c r="Z23" s="79"/>
      <c r="AA23" s="79"/>
      <c r="AB23" s="79"/>
      <c r="AC23" s="79"/>
      <c r="AD23" s="79"/>
      <c r="AE23" s="79"/>
      <c r="AF23" s="83"/>
      <c r="AG23" s="79"/>
      <c r="AH23" s="79"/>
      <c r="AI23" s="79"/>
      <c r="AJ23" s="79"/>
      <c r="AK23" s="79"/>
      <c r="AL23" s="85"/>
      <c r="AM23" s="85"/>
      <c r="AN23" s="83"/>
      <c r="AO23" s="79"/>
      <c r="AP23" s="79"/>
      <c r="AQ23" s="79"/>
      <c r="AR23" s="79"/>
      <c r="AS23" s="79"/>
    </row>
    <row r="24" spans="2:45" s="40" customFormat="1" ht="25.5">
      <c r="B24" s="86"/>
      <c r="C24" s="86"/>
      <c r="D24" s="87" t="s">
        <v>169</v>
      </c>
      <c r="E24" s="88" t="s">
        <v>265</v>
      </c>
      <c r="F24" s="83"/>
      <c r="G24" s="83"/>
      <c r="H24" s="143">
        <f>+H25+H26+H27+H28</f>
        <v>100</v>
      </c>
      <c r="I24" s="83"/>
      <c r="J24" s="83"/>
      <c r="K24" s="143">
        <f>+K25+K26+K27+K28</f>
        <v>120</v>
      </c>
      <c r="L24" s="79"/>
      <c r="M24" s="89"/>
      <c r="N24" s="147">
        <f aca="true" t="shared" si="0" ref="N24:N50">+K24-H24</f>
        <v>20</v>
      </c>
      <c r="O24" s="148">
        <f aca="true" t="shared" si="1" ref="O24:O50">IF(ISERROR(IF(AND(H24&gt;1,K24=0),0%,IF(AND(H24=0,K24&gt;1),100%,N24/H24))),0,IF(AND(H24&gt;1,K24=0),0%,IF(AND(H24=0,K24&gt;1),100%,N24/H24)))</f>
        <v>0.2</v>
      </c>
      <c r="P24" s="148">
        <f>+IF($N$51&lt;1,N24/-$N$51,N24/$N$51)</f>
        <v>1</v>
      </c>
      <c r="Q24" s="83"/>
      <c r="R24" s="83"/>
      <c r="S24" s="143">
        <f>+S25+S26+S27+S28</f>
        <v>60</v>
      </c>
      <c r="T24" s="83"/>
      <c r="U24" s="83"/>
      <c r="V24" s="143">
        <f>+V25+V26+V27+V28</f>
        <v>70</v>
      </c>
      <c r="W24" s="143">
        <f aca="true" t="shared" si="2" ref="W24:W57">+S24+V24</f>
        <v>130</v>
      </c>
      <c r="X24" s="79"/>
      <c r="Y24" s="89"/>
      <c r="Z24" s="90">
        <f aca="true" t="shared" si="3" ref="Z24:Z50">+IF($W$168&lt;1,W24/-$W$168,W24/$W$168)</f>
        <v>1</v>
      </c>
      <c r="AA24" s="147">
        <f>IF(Parámetros!$D$19="N/A",0,W24-K24)</f>
        <v>0</v>
      </c>
      <c r="AB24" s="148">
        <f aca="true" t="shared" si="4" ref="AB24:AB50">IF(ISERROR(IF(AND(K24&gt;1,W24=0),0%,IF(AND(K24=0,W24&gt;1),100%,AA24/K24))),0,IF(AND(K24&gt;1,W24=0),0%,IF(AND(K24=0,W24&gt;1),100%,AA24/K24)))</f>
        <v>0</v>
      </c>
      <c r="AC24" s="148" t="e">
        <f aca="true" t="shared" si="5" ref="AC24:AC49">+IF($AA$51&lt;1,AA24/-$AA$51,AA24/$AA$51)</f>
        <v>#DIV/0!</v>
      </c>
      <c r="AD24" s="83"/>
      <c r="AE24" s="83"/>
      <c r="AF24" s="143">
        <f>+AF25+AF26+AF27+AF28</f>
        <v>120</v>
      </c>
      <c r="AG24" s="79"/>
      <c r="AH24" s="89"/>
      <c r="AI24" s="147">
        <f>IF(Parámetros!$D$19="N/A",AF24-K24,AF24-W24)</f>
        <v>0</v>
      </c>
      <c r="AJ24" s="148">
        <f>IF(Parámetros!$D$19="N/A",IF(ISERROR(IF(AND(K24&gt;1,AF24=0),0%,IF(AND(K24=0,AF24&gt;1),100%,AI24/W24))),0,IF(AND(K24&gt;1,AF24=0),0%,IF(AND(K24=0,AF24&gt;1),100%,AI24/K24))),IF(ISERROR(IF(AND(W24&gt;1,AF24=0),0%,IF(AND(W24=0,AF24&gt;1),100%,AI24/W24))),0,IF(AND(W24&gt;1,AF24=0),0%,IF(AND(W24=0,AF24&gt;1),100%,AI24/W24))))</f>
        <v>0</v>
      </c>
      <c r="AK24" s="148" t="e">
        <f>+IF($AI$51&lt;1,AI24/-$AI$51,AI24/$AI$51)</f>
        <v>#DIV/0!</v>
      </c>
      <c r="AL24" s="83"/>
      <c r="AM24" s="83"/>
      <c r="AN24" s="143">
        <f>+AN25+AN26+AN27+AN28</f>
        <v>140</v>
      </c>
      <c r="AO24" s="79"/>
      <c r="AP24" s="89"/>
      <c r="AQ24" s="147">
        <f aca="true" t="shared" si="6" ref="AQ24:AQ50">+AN24-AF24</f>
        <v>20</v>
      </c>
      <c r="AR24" s="148">
        <f aca="true" t="shared" si="7" ref="AR24:AR50">IF(ISERROR(IF(AND(AF24&gt;1,AN24=0),0%,IF(AND(AF24=0,AN24&gt;1),100%,AQ24/AF24))),0,IF(AND(AF24&gt;1,AN24=0),0%,IF(AND(AF24=0,AN24&gt;1),100%,AQ24/AF24)))</f>
        <v>0.16666666666666666</v>
      </c>
      <c r="AS24" s="148">
        <f>+IF($AQ$51&lt;1,AQ24/-$AQ$51,AQ24/$AQ$51)</f>
        <v>1</v>
      </c>
    </row>
    <row r="25" spans="2:45" s="40" customFormat="1" ht="25.5">
      <c r="B25" s="86"/>
      <c r="C25" s="86"/>
      <c r="D25" s="91" t="s">
        <v>170</v>
      </c>
      <c r="E25" s="92" t="s">
        <v>203</v>
      </c>
      <c r="F25" s="83">
        <v>100</v>
      </c>
      <c r="G25" s="83"/>
      <c r="H25" s="143">
        <f>+F25+G25</f>
        <v>100</v>
      </c>
      <c r="I25" s="83">
        <v>120</v>
      </c>
      <c r="J25" s="83"/>
      <c r="K25" s="143">
        <f>+I25+J25</f>
        <v>120</v>
      </c>
      <c r="L25" s="79"/>
      <c r="M25" s="89"/>
      <c r="N25" s="147">
        <f t="shared" si="0"/>
        <v>20</v>
      </c>
      <c r="O25" s="148">
        <f t="shared" si="1"/>
        <v>0.2</v>
      </c>
      <c r="P25" s="148">
        <f aca="true" t="shared" si="8" ref="P25:P50">+IF($N$51&lt;1,N25/-$N$51,N25/$N$51)</f>
        <v>1</v>
      </c>
      <c r="Q25" s="83">
        <v>60</v>
      </c>
      <c r="R25" s="83"/>
      <c r="S25" s="143">
        <f>+Q25+R25</f>
        <v>60</v>
      </c>
      <c r="T25" s="83">
        <v>70</v>
      </c>
      <c r="U25" s="83"/>
      <c r="V25" s="143">
        <f>+T25+U25</f>
        <v>70</v>
      </c>
      <c r="W25" s="143">
        <f t="shared" si="2"/>
        <v>130</v>
      </c>
      <c r="X25" s="79"/>
      <c r="Y25" s="89"/>
      <c r="Z25" s="90">
        <f t="shared" si="3"/>
        <v>1</v>
      </c>
      <c r="AA25" s="147">
        <f>IF(Parámetros!$D$19="N/A",0,W25-K25)</f>
        <v>0</v>
      </c>
      <c r="AB25" s="148">
        <f t="shared" si="4"/>
        <v>0</v>
      </c>
      <c r="AC25" s="148" t="e">
        <f t="shared" si="5"/>
        <v>#DIV/0!</v>
      </c>
      <c r="AD25" s="83">
        <v>120</v>
      </c>
      <c r="AE25" s="83"/>
      <c r="AF25" s="143">
        <f>+AD25+AE25</f>
        <v>120</v>
      </c>
      <c r="AG25" s="79"/>
      <c r="AH25" s="89"/>
      <c r="AI25" s="147">
        <f>IF(Parámetros!$D$19="N/A",AF25-K25,AF25-W25)</f>
        <v>0</v>
      </c>
      <c r="AJ25" s="148">
        <f>IF(Parámetros!$D$19="N/A",IF(ISERROR(IF(AND(K25&gt;1,AF25=0),0%,IF(AND(K25=0,AF25&gt;1),100%,AI25/W25))),0,IF(AND(K25&gt;1,AF25=0),0%,IF(AND(K25=0,AF25&gt;1),100%,AI25/K25))),IF(ISERROR(IF(AND(W25&gt;1,AF25=0),0%,IF(AND(W25=0,AF25&gt;1),100%,AI25/W25))),0,IF(AND(W25&gt;1,AF25=0),0%,IF(AND(W25=0,AF25&gt;1),100%,AI25/W25))))</f>
        <v>0</v>
      </c>
      <c r="AK25" s="148" t="e">
        <f aca="true" t="shared" si="9" ref="AK25:AK49">+IF($AI$51&lt;1,AI25/-$AI$51,AI25/$AI$51)</f>
        <v>#DIV/0!</v>
      </c>
      <c r="AL25" s="83">
        <v>140</v>
      </c>
      <c r="AM25" s="83"/>
      <c r="AN25" s="143">
        <f>+AL25+AM25</f>
        <v>140</v>
      </c>
      <c r="AO25" s="79"/>
      <c r="AP25" s="89"/>
      <c r="AQ25" s="147">
        <f t="shared" si="6"/>
        <v>20</v>
      </c>
      <c r="AR25" s="148">
        <f t="shared" si="7"/>
        <v>0.16666666666666666</v>
      </c>
      <c r="AS25" s="148">
        <f aca="true" t="shared" si="10" ref="AS25:AS49">+IF($AQ$51&lt;1,AQ25/-$AQ$51,AQ25/$AQ$51)</f>
        <v>1</v>
      </c>
    </row>
    <row r="26" spans="2:45" s="40" customFormat="1" ht="15">
      <c r="B26" s="93"/>
      <c r="C26" s="93"/>
      <c r="D26" s="91" t="s">
        <v>171</v>
      </c>
      <c r="E26" s="92" t="s">
        <v>204</v>
      </c>
      <c r="F26" s="83"/>
      <c r="G26" s="83"/>
      <c r="H26" s="143">
        <f aca="true" t="shared" si="11" ref="H26:H33">+F26+G26</f>
        <v>0</v>
      </c>
      <c r="I26" s="83"/>
      <c r="J26" s="83"/>
      <c r="K26" s="143">
        <f aca="true" t="shared" si="12" ref="K26:K33">+I26+J26</f>
        <v>0</v>
      </c>
      <c r="L26" s="79"/>
      <c r="M26" s="89"/>
      <c r="N26" s="147">
        <f t="shared" si="0"/>
        <v>0</v>
      </c>
      <c r="O26" s="148">
        <f t="shared" si="1"/>
        <v>0</v>
      </c>
      <c r="P26" s="148">
        <f t="shared" si="8"/>
        <v>0</v>
      </c>
      <c r="Q26" s="83"/>
      <c r="R26" s="83"/>
      <c r="S26" s="143">
        <f aca="true" t="shared" si="13" ref="S26:S33">+Q26+R26</f>
        <v>0</v>
      </c>
      <c r="T26" s="83"/>
      <c r="U26" s="83"/>
      <c r="V26" s="143">
        <f aca="true" t="shared" si="14" ref="V26:V33">+T26+U26</f>
        <v>0</v>
      </c>
      <c r="W26" s="143">
        <f t="shared" si="2"/>
        <v>0</v>
      </c>
      <c r="X26" s="79"/>
      <c r="Y26" s="89"/>
      <c r="Z26" s="90">
        <f t="shared" si="3"/>
        <v>0</v>
      </c>
      <c r="AA26" s="147">
        <f>IF(Parámetros!$D$19="N/A",0,W26-K26)</f>
        <v>0</v>
      </c>
      <c r="AB26" s="148">
        <f t="shared" si="4"/>
        <v>0</v>
      </c>
      <c r="AC26" s="148" t="e">
        <f t="shared" si="5"/>
        <v>#DIV/0!</v>
      </c>
      <c r="AD26" s="83"/>
      <c r="AE26" s="83"/>
      <c r="AF26" s="143">
        <f aca="true" t="shared" si="15" ref="AF26:AF33">+AD26+AE26</f>
        <v>0</v>
      </c>
      <c r="AG26" s="79"/>
      <c r="AH26" s="89"/>
      <c r="AI26" s="147">
        <f>IF(Parámetros!$D$19="N/A",AF26-K26,AF26-W26)</f>
        <v>0</v>
      </c>
      <c r="AJ26" s="148">
        <f>IF(Parámetros!$D$19="N/A",IF(ISERROR(IF(AND(K26&gt;1,AF26=0),0%,IF(AND(K26=0,AF26&gt;1),100%,AI26/W26))),0,IF(AND(K26&gt;1,AF26=0),0%,IF(AND(K26=0,AF26&gt;1),100%,AI26/K26))),IF(ISERROR(IF(AND(W26&gt;1,AF26=0),0%,IF(AND(W26=0,AF26&gt;1),100%,AI26/W26))),0,IF(AND(W26&gt;1,AF26=0),0%,IF(AND(W26=0,AF26&gt;1),100%,AI26/W26))))</f>
        <v>0</v>
      </c>
      <c r="AK26" s="148" t="e">
        <f t="shared" si="9"/>
        <v>#DIV/0!</v>
      </c>
      <c r="AL26" s="83"/>
      <c r="AM26" s="83"/>
      <c r="AN26" s="143">
        <f aca="true" t="shared" si="16" ref="AN26:AN33">+AL26+AM26</f>
        <v>0</v>
      </c>
      <c r="AO26" s="79"/>
      <c r="AP26" s="89"/>
      <c r="AQ26" s="147">
        <f t="shared" si="6"/>
        <v>0</v>
      </c>
      <c r="AR26" s="148">
        <f t="shared" si="7"/>
        <v>0</v>
      </c>
      <c r="AS26" s="148">
        <f t="shared" si="10"/>
        <v>0</v>
      </c>
    </row>
    <row r="27" spans="2:45" s="40" customFormat="1" ht="15">
      <c r="B27" s="93"/>
      <c r="C27" s="93"/>
      <c r="D27" s="91" t="s">
        <v>172</v>
      </c>
      <c r="E27" s="92" t="s">
        <v>122</v>
      </c>
      <c r="F27" s="83"/>
      <c r="G27" s="83"/>
      <c r="H27" s="143">
        <f t="shared" si="11"/>
        <v>0</v>
      </c>
      <c r="I27" s="83"/>
      <c r="J27" s="83"/>
      <c r="K27" s="143">
        <f t="shared" si="12"/>
        <v>0</v>
      </c>
      <c r="L27" s="79"/>
      <c r="M27" s="89"/>
      <c r="N27" s="147">
        <f t="shared" si="0"/>
        <v>0</v>
      </c>
      <c r="O27" s="148">
        <f t="shared" si="1"/>
        <v>0</v>
      </c>
      <c r="P27" s="148">
        <f t="shared" si="8"/>
        <v>0</v>
      </c>
      <c r="Q27" s="83"/>
      <c r="R27" s="83"/>
      <c r="S27" s="143">
        <f t="shared" si="13"/>
        <v>0</v>
      </c>
      <c r="T27" s="83"/>
      <c r="U27" s="83"/>
      <c r="V27" s="143">
        <f t="shared" si="14"/>
        <v>0</v>
      </c>
      <c r="W27" s="143">
        <f t="shared" si="2"/>
        <v>0</v>
      </c>
      <c r="X27" s="79"/>
      <c r="Y27" s="89"/>
      <c r="Z27" s="90">
        <f t="shared" si="3"/>
        <v>0</v>
      </c>
      <c r="AA27" s="147">
        <f>IF(Parámetros!$D$19="N/A",0,W27-K27)</f>
        <v>0</v>
      </c>
      <c r="AB27" s="148">
        <f t="shared" si="4"/>
        <v>0</v>
      </c>
      <c r="AC27" s="148" t="e">
        <f t="shared" si="5"/>
        <v>#DIV/0!</v>
      </c>
      <c r="AD27" s="83"/>
      <c r="AE27" s="83"/>
      <c r="AF27" s="143">
        <f t="shared" si="15"/>
        <v>0</v>
      </c>
      <c r="AG27" s="79"/>
      <c r="AH27" s="89"/>
      <c r="AI27" s="147">
        <f>IF(Parámetros!$D$19="N/A",AF27-K27,AF27-W27)</f>
        <v>0</v>
      </c>
      <c r="AJ27" s="148">
        <f>IF(Parámetros!$D$19="N/A",IF(ISERROR(IF(AND(K27&gt;1,AF27=0),0%,IF(AND(K27=0,AF27&gt;1),100%,AI27/W27))),0,IF(AND(K27&gt;1,AF27=0),0%,IF(AND(K27=0,AF27&gt;1),100%,AI27/K27))),IF(ISERROR(IF(AND(W27&gt;1,AF27=0),0%,IF(AND(W27=0,AF27&gt;1),100%,AI27/W27))),0,IF(AND(W27&gt;1,AF27=0),0%,IF(AND(W27=0,AF27&gt;1),100%,AI27/W27))))</f>
        <v>0</v>
      </c>
      <c r="AK27" s="148" t="e">
        <f t="shared" si="9"/>
        <v>#DIV/0!</v>
      </c>
      <c r="AL27" s="83"/>
      <c r="AM27" s="83"/>
      <c r="AN27" s="143">
        <f t="shared" si="16"/>
        <v>0</v>
      </c>
      <c r="AO27" s="79"/>
      <c r="AP27" s="89"/>
      <c r="AQ27" s="147">
        <f t="shared" si="6"/>
        <v>0</v>
      </c>
      <c r="AR27" s="148">
        <f t="shared" si="7"/>
        <v>0</v>
      </c>
      <c r="AS27" s="148">
        <f t="shared" si="10"/>
        <v>0</v>
      </c>
    </row>
    <row r="28" spans="2:45" s="40" customFormat="1" ht="15">
      <c r="B28" s="93"/>
      <c r="C28" s="93"/>
      <c r="D28" s="86" t="s">
        <v>274</v>
      </c>
      <c r="E28" s="94" t="s">
        <v>123</v>
      </c>
      <c r="F28" s="83"/>
      <c r="G28" s="83"/>
      <c r="H28" s="143">
        <f t="shared" si="11"/>
        <v>0</v>
      </c>
      <c r="I28" s="83"/>
      <c r="J28" s="83"/>
      <c r="K28" s="143">
        <f t="shared" si="12"/>
        <v>0</v>
      </c>
      <c r="L28" s="79"/>
      <c r="M28" s="89"/>
      <c r="N28" s="147">
        <f t="shared" si="0"/>
        <v>0</v>
      </c>
      <c r="O28" s="148">
        <f t="shared" si="1"/>
        <v>0</v>
      </c>
      <c r="P28" s="148">
        <f t="shared" si="8"/>
        <v>0</v>
      </c>
      <c r="Q28" s="83"/>
      <c r="R28" s="83"/>
      <c r="S28" s="143">
        <f t="shared" si="13"/>
        <v>0</v>
      </c>
      <c r="T28" s="83"/>
      <c r="U28" s="83"/>
      <c r="V28" s="143">
        <f t="shared" si="14"/>
        <v>0</v>
      </c>
      <c r="W28" s="143">
        <f t="shared" si="2"/>
        <v>0</v>
      </c>
      <c r="X28" s="79"/>
      <c r="Y28" s="89"/>
      <c r="Z28" s="90">
        <f t="shared" si="3"/>
        <v>0</v>
      </c>
      <c r="AA28" s="147">
        <f>IF(Parámetros!$D$19="N/A",0,W28-K28)</f>
        <v>0</v>
      </c>
      <c r="AB28" s="148">
        <f t="shared" si="4"/>
        <v>0</v>
      </c>
      <c r="AC28" s="148" t="e">
        <f t="shared" si="5"/>
        <v>#DIV/0!</v>
      </c>
      <c r="AD28" s="83"/>
      <c r="AE28" s="83"/>
      <c r="AF28" s="143">
        <f t="shared" si="15"/>
        <v>0</v>
      </c>
      <c r="AG28" s="79"/>
      <c r="AH28" s="89"/>
      <c r="AI28" s="147">
        <f>IF(Parámetros!$D$19="N/A",AF28-K28,AF28-W28)</f>
        <v>0</v>
      </c>
      <c r="AJ28" s="148">
        <f>IF(Parámetros!$D$19="N/A",IF(ISERROR(IF(AND(K28&gt;1,AF28=0),0%,IF(AND(K28=0,AF28&gt;1),100%,AI28/W28))),0,IF(AND(K28&gt;1,AF28=0),0%,IF(AND(K28=0,AF28&gt;1),100%,AI28/K28))),IF(ISERROR(IF(AND(W28&gt;1,AF28=0),0%,IF(AND(W28=0,AF28&gt;1),100%,AI28/W28))),0,IF(AND(W28&gt;1,AF28=0),0%,IF(AND(W28=0,AF28&gt;1),100%,AI28/W28))))</f>
        <v>0</v>
      </c>
      <c r="AK28" s="148" t="e">
        <f t="shared" si="9"/>
        <v>#DIV/0!</v>
      </c>
      <c r="AL28" s="83"/>
      <c r="AM28" s="83"/>
      <c r="AN28" s="143">
        <f t="shared" si="16"/>
        <v>0</v>
      </c>
      <c r="AO28" s="79"/>
      <c r="AP28" s="89"/>
      <c r="AQ28" s="147">
        <f t="shared" si="6"/>
        <v>0</v>
      </c>
      <c r="AR28" s="148">
        <f t="shared" si="7"/>
        <v>0</v>
      </c>
      <c r="AS28" s="148">
        <f t="shared" si="10"/>
        <v>0</v>
      </c>
    </row>
    <row r="29" spans="2:45" s="40" customFormat="1" ht="25.5">
      <c r="B29" s="93"/>
      <c r="C29" s="93"/>
      <c r="D29" s="87" t="s">
        <v>173</v>
      </c>
      <c r="E29" s="88" t="s">
        <v>266</v>
      </c>
      <c r="F29" s="83"/>
      <c r="G29" s="83"/>
      <c r="H29" s="143">
        <f>+H30+H31+H32+H33</f>
        <v>0</v>
      </c>
      <c r="I29" s="83"/>
      <c r="J29" s="83"/>
      <c r="K29" s="143">
        <f>+K30+K31+K32+K33</f>
        <v>0</v>
      </c>
      <c r="L29" s="79"/>
      <c r="M29" s="89"/>
      <c r="N29" s="147">
        <f t="shared" si="0"/>
        <v>0</v>
      </c>
      <c r="O29" s="148">
        <f t="shared" si="1"/>
        <v>0</v>
      </c>
      <c r="P29" s="148">
        <f t="shared" si="8"/>
        <v>0</v>
      </c>
      <c r="Q29" s="83"/>
      <c r="R29" s="83"/>
      <c r="S29" s="143">
        <f>+S30+S31+S32+S33</f>
        <v>0</v>
      </c>
      <c r="T29" s="83"/>
      <c r="U29" s="83"/>
      <c r="V29" s="143">
        <f>+V30+V31+V32+V33</f>
        <v>0</v>
      </c>
      <c r="W29" s="143">
        <f t="shared" si="2"/>
        <v>0</v>
      </c>
      <c r="X29" s="79"/>
      <c r="Y29" s="89"/>
      <c r="Z29" s="90">
        <f t="shared" si="3"/>
        <v>0</v>
      </c>
      <c r="AA29" s="147">
        <f>IF(Parámetros!$D$19="N/A",0,W29-K29)</f>
        <v>0</v>
      </c>
      <c r="AB29" s="148">
        <f t="shared" si="4"/>
        <v>0</v>
      </c>
      <c r="AC29" s="148" t="e">
        <f t="shared" si="5"/>
        <v>#DIV/0!</v>
      </c>
      <c r="AD29" s="83"/>
      <c r="AE29" s="83"/>
      <c r="AF29" s="143">
        <f>+AF30+AF31+AF32+AF33</f>
        <v>0</v>
      </c>
      <c r="AG29" s="79"/>
      <c r="AH29" s="89"/>
      <c r="AI29" s="147">
        <f>IF(Parámetros!$D$19="N/A",AF29-K29,AF29-W29)</f>
        <v>0</v>
      </c>
      <c r="AJ29" s="148">
        <f>IF(Parámetros!$D$19="N/A",IF(ISERROR(IF(AND(K29&gt;1,AF29=0),0%,IF(AND(K29=0,AF29&gt;1),100%,AI29/W29))),0,IF(AND(K29&gt;1,AF29=0),0%,IF(AND(K29=0,AF29&gt;1),100%,AI29/K29))),IF(ISERROR(IF(AND(W29&gt;1,AF29=0),0%,IF(AND(W29=0,AF29&gt;1),100%,AI29/W29))),0,IF(AND(W29&gt;1,AF29=0),0%,IF(AND(W29=0,AF29&gt;1),100%,AI29/W29))))</f>
        <v>0</v>
      </c>
      <c r="AK29" s="148" t="e">
        <f t="shared" si="9"/>
        <v>#DIV/0!</v>
      </c>
      <c r="AL29" s="83"/>
      <c r="AM29" s="83"/>
      <c r="AN29" s="143">
        <f>+AN30+AN31+AN32+AN33</f>
        <v>0</v>
      </c>
      <c r="AO29" s="79"/>
      <c r="AP29" s="89"/>
      <c r="AQ29" s="147">
        <f t="shared" si="6"/>
        <v>0</v>
      </c>
      <c r="AR29" s="148">
        <f t="shared" si="7"/>
        <v>0</v>
      </c>
      <c r="AS29" s="148">
        <f t="shared" si="10"/>
        <v>0</v>
      </c>
    </row>
    <row r="30" spans="2:45" s="40" customFormat="1" ht="15">
      <c r="B30" s="93"/>
      <c r="C30" s="93"/>
      <c r="D30" s="91" t="s">
        <v>174</v>
      </c>
      <c r="E30" s="92" t="s">
        <v>124</v>
      </c>
      <c r="F30" s="83"/>
      <c r="G30" s="83"/>
      <c r="H30" s="143">
        <f t="shared" si="11"/>
        <v>0</v>
      </c>
      <c r="I30" s="83"/>
      <c r="J30" s="83"/>
      <c r="K30" s="143">
        <f t="shared" si="12"/>
        <v>0</v>
      </c>
      <c r="L30" s="79"/>
      <c r="M30" s="89"/>
      <c r="N30" s="147">
        <f t="shared" si="0"/>
        <v>0</v>
      </c>
      <c r="O30" s="148">
        <f t="shared" si="1"/>
        <v>0</v>
      </c>
      <c r="P30" s="148">
        <f t="shared" si="8"/>
        <v>0</v>
      </c>
      <c r="Q30" s="83"/>
      <c r="R30" s="83"/>
      <c r="S30" s="143">
        <f t="shared" si="13"/>
        <v>0</v>
      </c>
      <c r="T30" s="83"/>
      <c r="U30" s="83"/>
      <c r="V30" s="143">
        <f t="shared" si="14"/>
        <v>0</v>
      </c>
      <c r="W30" s="143">
        <f t="shared" si="2"/>
        <v>0</v>
      </c>
      <c r="X30" s="79"/>
      <c r="Y30" s="89"/>
      <c r="Z30" s="90">
        <f t="shared" si="3"/>
        <v>0</v>
      </c>
      <c r="AA30" s="147">
        <f>IF(Parámetros!$D$19="N/A",0,W30-K30)</f>
        <v>0</v>
      </c>
      <c r="AB30" s="148">
        <f t="shared" si="4"/>
        <v>0</v>
      </c>
      <c r="AC30" s="148" t="e">
        <f t="shared" si="5"/>
        <v>#DIV/0!</v>
      </c>
      <c r="AD30" s="83"/>
      <c r="AE30" s="83"/>
      <c r="AF30" s="143">
        <f t="shared" si="15"/>
        <v>0</v>
      </c>
      <c r="AG30" s="79"/>
      <c r="AH30" s="89"/>
      <c r="AI30" s="147">
        <f>IF(Parámetros!$D$19="N/A",AF30-K30,AF30-W30)</f>
        <v>0</v>
      </c>
      <c r="AJ30" s="148">
        <f>IF(Parámetros!$D$19="N/A",IF(ISERROR(IF(AND(K30&gt;1,AF30=0),0%,IF(AND(K30=0,AF30&gt;1),100%,AI30/W30))),0,IF(AND(K30&gt;1,AF30=0),0%,IF(AND(K30=0,AF30&gt;1),100%,AI30/K30))),IF(ISERROR(IF(AND(W30&gt;1,AF30=0),0%,IF(AND(W30=0,AF30&gt;1),100%,AI30/W30))),0,IF(AND(W30&gt;1,AF30=0),0%,IF(AND(W30=0,AF30&gt;1),100%,AI30/W30))))</f>
        <v>0</v>
      </c>
      <c r="AK30" s="148" t="e">
        <f t="shared" si="9"/>
        <v>#DIV/0!</v>
      </c>
      <c r="AL30" s="83"/>
      <c r="AM30" s="83"/>
      <c r="AN30" s="143">
        <f t="shared" si="16"/>
        <v>0</v>
      </c>
      <c r="AO30" s="79"/>
      <c r="AP30" s="89"/>
      <c r="AQ30" s="147">
        <f t="shared" si="6"/>
        <v>0</v>
      </c>
      <c r="AR30" s="148">
        <f t="shared" si="7"/>
        <v>0</v>
      </c>
      <c r="AS30" s="148">
        <f t="shared" si="10"/>
        <v>0</v>
      </c>
    </row>
    <row r="31" spans="2:45" s="40" customFormat="1" ht="15">
      <c r="B31" s="93"/>
      <c r="C31" s="93"/>
      <c r="D31" s="91" t="s">
        <v>175</v>
      </c>
      <c r="E31" s="92" t="s">
        <v>205</v>
      </c>
      <c r="F31" s="83"/>
      <c r="G31" s="83"/>
      <c r="H31" s="143">
        <f t="shared" si="11"/>
        <v>0</v>
      </c>
      <c r="I31" s="83"/>
      <c r="J31" s="83"/>
      <c r="K31" s="143">
        <f t="shared" si="12"/>
        <v>0</v>
      </c>
      <c r="L31" s="79"/>
      <c r="M31" s="89"/>
      <c r="N31" s="147">
        <f t="shared" si="0"/>
        <v>0</v>
      </c>
      <c r="O31" s="148">
        <f t="shared" si="1"/>
        <v>0</v>
      </c>
      <c r="P31" s="148">
        <f t="shared" si="8"/>
        <v>0</v>
      </c>
      <c r="Q31" s="83"/>
      <c r="R31" s="83"/>
      <c r="S31" s="143">
        <f t="shared" si="13"/>
        <v>0</v>
      </c>
      <c r="T31" s="83"/>
      <c r="U31" s="83"/>
      <c r="V31" s="143">
        <f t="shared" si="14"/>
        <v>0</v>
      </c>
      <c r="W31" s="143">
        <f t="shared" si="2"/>
        <v>0</v>
      </c>
      <c r="X31" s="79"/>
      <c r="Y31" s="89"/>
      <c r="Z31" s="90">
        <f t="shared" si="3"/>
        <v>0</v>
      </c>
      <c r="AA31" s="147">
        <f>IF(Parámetros!$D$19="N/A",0,W31-K31)</f>
        <v>0</v>
      </c>
      <c r="AB31" s="148">
        <f t="shared" si="4"/>
        <v>0</v>
      </c>
      <c r="AC31" s="148" t="e">
        <f t="shared" si="5"/>
        <v>#DIV/0!</v>
      </c>
      <c r="AD31" s="83"/>
      <c r="AE31" s="83"/>
      <c r="AF31" s="143">
        <f t="shared" si="15"/>
        <v>0</v>
      </c>
      <c r="AG31" s="79"/>
      <c r="AH31" s="89"/>
      <c r="AI31" s="147">
        <f>IF(Parámetros!$D$19="N/A",AF31-K31,AF31-W31)</f>
        <v>0</v>
      </c>
      <c r="AJ31" s="148">
        <f>IF(Parámetros!$D$19="N/A",IF(ISERROR(IF(AND(K31&gt;1,AF31=0),0%,IF(AND(K31=0,AF31&gt;1),100%,AI31/W31))),0,IF(AND(K31&gt;1,AF31=0),0%,IF(AND(K31=0,AF31&gt;1),100%,AI31/K31))),IF(ISERROR(IF(AND(W31&gt;1,AF31=0),0%,IF(AND(W31=0,AF31&gt;1),100%,AI31/W31))),0,IF(AND(W31&gt;1,AF31=0),0%,IF(AND(W31=0,AF31&gt;1),100%,AI31/W31))))</f>
        <v>0</v>
      </c>
      <c r="AK31" s="148" t="e">
        <f t="shared" si="9"/>
        <v>#DIV/0!</v>
      </c>
      <c r="AL31" s="83"/>
      <c r="AM31" s="83"/>
      <c r="AN31" s="143">
        <f t="shared" si="16"/>
        <v>0</v>
      </c>
      <c r="AO31" s="79"/>
      <c r="AP31" s="89"/>
      <c r="AQ31" s="147">
        <f t="shared" si="6"/>
        <v>0</v>
      </c>
      <c r="AR31" s="148">
        <f t="shared" si="7"/>
        <v>0</v>
      </c>
      <c r="AS31" s="148">
        <f t="shared" si="10"/>
        <v>0</v>
      </c>
    </row>
    <row r="32" spans="2:45" s="40" customFormat="1" ht="15">
      <c r="B32" s="86"/>
      <c r="C32" s="86"/>
      <c r="D32" s="91" t="s">
        <v>176</v>
      </c>
      <c r="E32" s="92" t="s">
        <v>125</v>
      </c>
      <c r="F32" s="83"/>
      <c r="G32" s="83"/>
      <c r="H32" s="143">
        <f t="shared" si="11"/>
        <v>0</v>
      </c>
      <c r="I32" s="83"/>
      <c r="J32" s="83"/>
      <c r="K32" s="143">
        <f t="shared" si="12"/>
        <v>0</v>
      </c>
      <c r="L32" s="79"/>
      <c r="M32" s="89"/>
      <c r="N32" s="147">
        <f t="shared" si="0"/>
        <v>0</v>
      </c>
      <c r="O32" s="148">
        <f t="shared" si="1"/>
        <v>0</v>
      </c>
      <c r="P32" s="148">
        <f t="shared" si="8"/>
        <v>0</v>
      </c>
      <c r="Q32" s="83"/>
      <c r="R32" s="83"/>
      <c r="S32" s="143">
        <f t="shared" si="13"/>
        <v>0</v>
      </c>
      <c r="T32" s="83"/>
      <c r="U32" s="83"/>
      <c r="V32" s="143">
        <f t="shared" si="14"/>
        <v>0</v>
      </c>
      <c r="W32" s="143">
        <f t="shared" si="2"/>
        <v>0</v>
      </c>
      <c r="X32" s="79"/>
      <c r="Y32" s="89"/>
      <c r="Z32" s="90">
        <f t="shared" si="3"/>
        <v>0</v>
      </c>
      <c r="AA32" s="147">
        <f>IF(Parámetros!$D$19="N/A",0,W32-K32)</f>
        <v>0</v>
      </c>
      <c r="AB32" s="148">
        <f t="shared" si="4"/>
        <v>0</v>
      </c>
      <c r="AC32" s="148" t="e">
        <f t="shared" si="5"/>
        <v>#DIV/0!</v>
      </c>
      <c r="AD32" s="83"/>
      <c r="AE32" s="83"/>
      <c r="AF32" s="143">
        <f t="shared" si="15"/>
        <v>0</v>
      </c>
      <c r="AG32" s="79"/>
      <c r="AH32" s="89"/>
      <c r="AI32" s="147">
        <f>IF(Parámetros!$D$19="N/A",AF32-K32,AF32-W32)</f>
        <v>0</v>
      </c>
      <c r="AJ32" s="148">
        <f>IF(Parámetros!$D$19="N/A",IF(ISERROR(IF(AND(K32&gt;1,AF32=0),0%,IF(AND(K32=0,AF32&gt;1),100%,AI32/W32))),0,IF(AND(K32&gt;1,AF32=0),0%,IF(AND(K32=0,AF32&gt;1),100%,AI32/K32))),IF(ISERROR(IF(AND(W32&gt;1,AF32=0),0%,IF(AND(W32=0,AF32&gt;1),100%,AI32/W32))),0,IF(AND(W32&gt;1,AF32=0),0%,IF(AND(W32=0,AF32&gt;1),100%,AI32/W32))))</f>
        <v>0</v>
      </c>
      <c r="AK32" s="148" t="e">
        <f t="shared" si="9"/>
        <v>#DIV/0!</v>
      </c>
      <c r="AL32" s="83"/>
      <c r="AM32" s="83"/>
      <c r="AN32" s="143">
        <f t="shared" si="16"/>
        <v>0</v>
      </c>
      <c r="AO32" s="79"/>
      <c r="AP32" s="89"/>
      <c r="AQ32" s="147">
        <f t="shared" si="6"/>
        <v>0</v>
      </c>
      <c r="AR32" s="148">
        <f t="shared" si="7"/>
        <v>0</v>
      </c>
      <c r="AS32" s="148">
        <f t="shared" si="10"/>
        <v>0</v>
      </c>
    </row>
    <row r="33" spans="2:45" s="40" customFormat="1" ht="15">
      <c r="B33" s="93"/>
      <c r="C33" s="93"/>
      <c r="D33" s="91" t="s">
        <v>206</v>
      </c>
      <c r="E33" s="92" t="s">
        <v>267</v>
      </c>
      <c r="F33" s="83"/>
      <c r="G33" s="83"/>
      <c r="H33" s="143">
        <f t="shared" si="11"/>
        <v>0</v>
      </c>
      <c r="I33" s="83"/>
      <c r="J33" s="83"/>
      <c r="K33" s="143">
        <f t="shared" si="12"/>
        <v>0</v>
      </c>
      <c r="L33" s="79"/>
      <c r="M33" s="89"/>
      <c r="N33" s="147">
        <f t="shared" si="0"/>
        <v>0</v>
      </c>
      <c r="O33" s="148">
        <f t="shared" si="1"/>
        <v>0</v>
      </c>
      <c r="P33" s="148">
        <f t="shared" si="8"/>
        <v>0</v>
      </c>
      <c r="Q33" s="83"/>
      <c r="R33" s="83"/>
      <c r="S33" s="143">
        <f t="shared" si="13"/>
        <v>0</v>
      </c>
      <c r="T33" s="83"/>
      <c r="U33" s="83"/>
      <c r="V33" s="143">
        <f t="shared" si="14"/>
        <v>0</v>
      </c>
      <c r="W33" s="143">
        <f t="shared" si="2"/>
        <v>0</v>
      </c>
      <c r="X33" s="79"/>
      <c r="Y33" s="89"/>
      <c r="Z33" s="90">
        <f t="shared" si="3"/>
        <v>0</v>
      </c>
      <c r="AA33" s="147">
        <f>IF(Parámetros!$D$19="N/A",0,W33-K33)</f>
        <v>0</v>
      </c>
      <c r="AB33" s="148">
        <f t="shared" si="4"/>
        <v>0</v>
      </c>
      <c r="AC33" s="148" t="e">
        <f t="shared" si="5"/>
        <v>#DIV/0!</v>
      </c>
      <c r="AD33" s="83"/>
      <c r="AE33" s="83"/>
      <c r="AF33" s="143">
        <f t="shared" si="15"/>
        <v>0</v>
      </c>
      <c r="AG33" s="79"/>
      <c r="AH33" s="89"/>
      <c r="AI33" s="147">
        <f>IF(Parámetros!$D$19="N/A",AF33-K33,AF33-W33)</f>
        <v>0</v>
      </c>
      <c r="AJ33" s="148">
        <f>IF(Parámetros!$D$19="N/A",IF(ISERROR(IF(AND(K33&gt;1,AF33=0),0%,IF(AND(K33=0,AF33&gt;1),100%,AI33/W33))),0,IF(AND(K33&gt;1,AF33=0),0%,IF(AND(K33=0,AF33&gt;1),100%,AI33/K33))),IF(ISERROR(IF(AND(W33&gt;1,AF33=0),0%,IF(AND(W33=0,AF33&gt;1),100%,AI33/W33))),0,IF(AND(W33&gt;1,AF33=0),0%,IF(AND(W33=0,AF33&gt;1),100%,AI33/W33))))</f>
        <v>0</v>
      </c>
      <c r="AK33" s="148" t="e">
        <f t="shared" si="9"/>
        <v>#DIV/0!</v>
      </c>
      <c r="AL33" s="83"/>
      <c r="AM33" s="83"/>
      <c r="AN33" s="143">
        <f t="shared" si="16"/>
        <v>0</v>
      </c>
      <c r="AO33" s="79"/>
      <c r="AP33" s="89"/>
      <c r="AQ33" s="147">
        <f t="shared" si="6"/>
        <v>0</v>
      </c>
      <c r="AR33" s="148">
        <f t="shared" si="7"/>
        <v>0</v>
      </c>
      <c r="AS33" s="148">
        <f t="shared" si="10"/>
        <v>0</v>
      </c>
    </row>
    <row r="34" spans="2:45" s="40" customFormat="1" ht="25.5">
      <c r="B34" s="93"/>
      <c r="C34" s="93"/>
      <c r="D34" s="87" t="s">
        <v>177</v>
      </c>
      <c r="E34" s="88" t="s">
        <v>268</v>
      </c>
      <c r="F34" s="83"/>
      <c r="G34" s="83"/>
      <c r="H34" s="143">
        <f>+H35</f>
        <v>0</v>
      </c>
      <c r="I34" s="83"/>
      <c r="J34" s="83"/>
      <c r="K34" s="143">
        <f>+K35</f>
        <v>0</v>
      </c>
      <c r="L34" s="79"/>
      <c r="M34" s="89"/>
      <c r="N34" s="147">
        <f t="shared" si="0"/>
        <v>0</v>
      </c>
      <c r="O34" s="148">
        <f t="shared" si="1"/>
        <v>0</v>
      </c>
      <c r="P34" s="148">
        <f t="shared" si="8"/>
        <v>0</v>
      </c>
      <c r="Q34" s="83"/>
      <c r="R34" s="83"/>
      <c r="S34" s="143">
        <f>+S35</f>
        <v>0</v>
      </c>
      <c r="T34" s="83"/>
      <c r="U34" s="83"/>
      <c r="V34" s="143">
        <f>+V35</f>
        <v>0</v>
      </c>
      <c r="W34" s="143">
        <f t="shared" si="2"/>
        <v>0</v>
      </c>
      <c r="X34" s="79"/>
      <c r="Y34" s="89"/>
      <c r="Z34" s="90">
        <f t="shared" si="3"/>
        <v>0</v>
      </c>
      <c r="AA34" s="147">
        <f>IF(Parámetros!$D$19="N/A",0,W34-K34)</f>
        <v>0</v>
      </c>
      <c r="AB34" s="148">
        <f t="shared" si="4"/>
        <v>0</v>
      </c>
      <c r="AC34" s="148" t="e">
        <f t="shared" si="5"/>
        <v>#DIV/0!</v>
      </c>
      <c r="AD34" s="83"/>
      <c r="AE34" s="83"/>
      <c r="AF34" s="143">
        <f>+AF35</f>
        <v>0</v>
      </c>
      <c r="AG34" s="79"/>
      <c r="AH34" s="89"/>
      <c r="AI34" s="147">
        <f>IF(Parámetros!$D$19="N/A",AF34-K34,AF34-W34)</f>
        <v>0</v>
      </c>
      <c r="AJ34" s="148">
        <f>IF(Parámetros!$D$19="N/A",IF(ISERROR(IF(AND(K34&gt;1,AF34=0),0%,IF(AND(K34=0,AF34&gt;1),100%,AI34/W34))),0,IF(AND(K34&gt;1,AF34=0),0%,IF(AND(K34=0,AF34&gt;1),100%,AI34/K34))),IF(ISERROR(IF(AND(W34&gt;1,AF34=0),0%,IF(AND(W34=0,AF34&gt;1),100%,AI34/W34))),0,IF(AND(W34&gt;1,AF34=0),0%,IF(AND(W34=0,AF34&gt;1),100%,AI34/W34))))</f>
        <v>0</v>
      </c>
      <c r="AK34" s="148" t="e">
        <f t="shared" si="9"/>
        <v>#DIV/0!</v>
      </c>
      <c r="AL34" s="83"/>
      <c r="AM34" s="83"/>
      <c r="AN34" s="143">
        <f>+AN35</f>
        <v>0</v>
      </c>
      <c r="AO34" s="79"/>
      <c r="AP34" s="89"/>
      <c r="AQ34" s="147">
        <f t="shared" si="6"/>
        <v>0</v>
      </c>
      <c r="AR34" s="148">
        <f t="shared" si="7"/>
        <v>0</v>
      </c>
      <c r="AS34" s="148">
        <f t="shared" si="10"/>
        <v>0</v>
      </c>
    </row>
    <row r="35" spans="2:45" s="40" customFormat="1" ht="25.5">
      <c r="B35" s="93"/>
      <c r="C35" s="93"/>
      <c r="D35" s="95" t="s">
        <v>178</v>
      </c>
      <c r="E35" s="96" t="s">
        <v>126</v>
      </c>
      <c r="F35" s="83"/>
      <c r="G35" s="83"/>
      <c r="H35" s="143">
        <f>SUM(H36:H45)</f>
        <v>0</v>
      </c>
      <c r="I35" s="83"/>
      <c r="J35" s="83"/>
      <c r="K35" s="143">
        <f>SUM(K36:K45)</f>
        <v>0</v>
      </c>
      <c r="L35" s="79"/>
      <c r="M35" s="89"/>
      <c r="N35" s="147">
        <f t="shared" si="0"/>
        <v>0</v>
      </c>
      <c r="O35" s="148">
        <f t="shared" si="1"/>
        <v>0</v>
      </c>
      <c r="P35" s="148">
        <f t="shared" si="8"/>
        <v>0</v>
      </c>
      <c r="Q35" s="83"/>
      <c r="R35" s="83"/>
      <c r="S35" s="143">
        <f>SUM(S36:S45)</f>
        <v>0</v>
      </c>
      <c r="T35" s="83"/>
      <c r="U35" s="83"/>
      <c r="V35" s="143">
        <f>SUM(V36:V45)</f>
        <v>0</v>
      </c>
      <c r="W35" s="143">
        <f t="shared" si="2"/>
        <v>0</v>
      </c>
      <c r="X35" s="79"/>
      <c r="Y35" s="89"/>
      <c r="Z35" s="90">
        <f t="shared" si="3"/>
        <v>0</v>
      </c>
      <c r="AA35" s="147">
        <f>IF(Parámetros!$D$19="N/A",0,W35-K35)</f>
        <v>0</v>
      </c>
      <c r="AB35" s="148">
        <f t="shared" si="4"/>
        <v>0</v>
      </c>
      <c r="AC35" s="148" t="e">
        <f t="shared" si="5"/>
        <v>#DIV/0!</v>
      </c>
      <c r="AD35" s="83"/>
      <c r="AE35" s="83"/>
      <c r="AF35" s="143">
        <f>SUM(AF36:AF45)</f>
        <v>0</v>
      </c>
      <c r="AG35" s="79"/>
      <c r="AH35" s="89"/>
      <c r="AI35" s="147">
        <f>IF(Parámetros!$D$19="N/A",AF35-K35,AF35-W35)</f>
        <v>0</v>
      </c>
      <c r="AJ35" s="148">
        <f>IF(Parámetros!$D$19="N/A",IF(ISERROR(IF(AND(K35&gt;1,AF35=0),0%,IF(AND(K35=0,AF35&gt;1),100%,AI35/W35))),0,IF(AND(K35&gt;1,AF35=0),0%,IF(AND(K35=0,AF35&gt;1),100%,AI35/K35))),IF(ISERROR(IF(AND(W35&gt;1,AF35=0),0%,IF(AND(W35=0,AF35&gt;1),100%,AI35/W35))),0,IF(AND(W35&gt;1,AF35=0),0%,IF(AND(W35=0,AF35&gt;1),100%,AI35/W35))))</f>
        <v>0</v>
      </c>
      <c r="AK35" s="148" t="e">
        <f t="shared" si="9"/>
        <v>#DIV/0!</v>
      </c>
      <c r="AL35" s="83"/>
      <c r="AM35" s="83"/>
      <c r="AN35" s="143">
        <f>SUM(AN36:AN45)</f>
        <v>0</v>
      </c>
      <c r="AO35" s="79"/>
      <c r="AP35" s="89"/>
      <c r="AQ35" s="147">
        <f t="shared" si="6"/>
        <v>0</v>
      </c>
      <c r="AR35" s="148">
        <f t="shared" si="7"/>
        <v>0</v>
      </c>
      <c r="AS35" s="148">
        <f t="shared" si="10"/>
        <v>0</v>
      </c>
    </row>
    <row r="36" spans="2:45" s="40" customFormat="1" ht="15">
      <c r="B36" s="93"/>
      <c r="C36" s="93"/>
      <c r="D36" s="97" t="s">
        <v>179</v>
      </c>
      <c r="E36" s="98" t="s">
        <v>127</v>
      </c>
      <c r="F36" s="83"/>
      <c r="G36" s="83"/>
      <c r="H36" s="143">
        <f aca="true" t="shared" si="17" ref="H36:H50">+F36+G36</f>
        <v>0</v>
      </c>
      <c r="I36" s="83"/>
      <c r="J36" s="83"/>
      <c r="K36" s="143">
        <f aca="true" t="shared" si="18" ref="K36:K50">+I36+J36</f>
        <v>0</v>
      </c>
      <c r="L36" s="79"/>
      <c r="M36" s="89"/>
      <c r="N36" s="147">
        <f t="shared" si="0"/>
        <v>0</v>
      </c>
      <c r="O36" s="148">
        <f t="shared" si="1"/>
        <v>0</v>
      </c>
      <c r="P36" s="148">
        <f t="shared" si="8"/>
        <v>0</v>
      </c>
      <c r="Q36" s="83"/>
      <c r="R36" s="83"/>
      <c r="S36" s="143">
        <f aca="true" t="shared" si="19" ref="S36:S50">+Q36+R36</f>
        <v>0</v>
      </c>
      <c r="T36" s="83"/>
      <c r="U36" s="83"/>
      <c r="V36" s="143">
        <f aca="true" t="shared" si="20" ref="V36:V50">+T36+U36</f>
        <v>0</v>
      </c>
      <c r="W36" s="143">
        <f t="shared" si="2"/>
        <v>0</v>
      </c>
      <c r="X36" s="79"/>
      <c r="Y36" s="89"/>
      <c r="Z36" s="90">
        <f t="shared" si="3"/>
        <v>0</v>
      </c>
      <c r="AA36" s="147">
        <f>IF(Parámetros!$D$19="N/A",0,W36-K36)</f>
        <v>0</v>
      </c>
      <c r="AB36" s="148">
        <f t="shared" si="4"/>
        <v>0</v>
      </c>
      <c r="AC36" s="148" t="e">
        <f t="shared" si="5"/>
        <v>#DIV/0!</v>
      </c>
      <c r="AD36" s="83"/>
      <c r="AE36" s="83"/>
      <c r="AF36" s="143">
        <f aca="true" t="shared" si="21" ref="AF36:AF50">+AD36+AE36</f>
        <v>0</v>
      </c>
      <c r="AG36" s="79"/>
      <c r="AH36" s="89"/>
      <c r="AI36" s="147">
        <f>IF(Parámetros!$D$19="N/A",AF36-K36,AF36-W36)</f>
        <v>0</v>
      </c>
      <c r="AJ36" s="148">
        <f>IF(Parámetros!$D$19="N/A",IF(ISERROR(IF(AND(K36&gt;1,AF36=0),0%,IF(AND(K36=0,AF36&gt;1),100%,AI36/W36))),0,IF(AND(K36&gt;1,AF36=0),0%,IF(AND(K36=0,AF36&gt;1),100%,AI36/K36))),IF(ISERROR(IF(AND(W36&gt;1,AF36=0),0%,IF(AND(W36=0,AF36&gt;1),100%,AI36/W36))),0,IF(AND(W36&gt;1,AF36=0),0%,IF(AND(W36=0,AF36&gt;1),100%,AI36/W36))))</f>
        <v>0</v>
      </c>
      <c r="AK36" s="148" t="e">
        <f t="shared" si="9"/>
        <v>#DIV/0!</v>
      </c>
      <c r="AL36" s="83"/>
      <c r="AM36" s="83"/>
      <c r="AN36" s="143">
        <f aca="true" t="shared" si="22" ref="AN36:AN50">+AL36+AM36</f>
        <v>0</v>
      </c>
      <c r="AO36" s="79"/>
      <c r="AP36" s="89"/>
      <c r="AQ36" s="147">
        <f t="shared" si="6"/>
        <v>0</v>
      </c>
      <c r="AR36" s="148">
        <f t="shared" si="7"/>
        <v>0</v>
      </c>
      <c r="AS36" s="148">
        <f t="shared" si="10"/>
        <v>0</v>
      </c>
    </row>
    <row r="37" spans="2:45" s="40" customFormat="1" ht="15">
      <c r="B37" s="93"/>
      <c r="C37" s="93"/>
      <c r="D37" s="97" t="s">
        <v>180</v>
      </c>
      <c r="E37" s="98" t="s">
        <v>128</v>
      </c>
      <c r="F37" s="83"/>
      <c r="G37" s="83"/>
      <c r="H37" s="143">
        <f t="shared" si="17"/>
        <v>0</v>
      </c>
      <c r="I37" s="83"/>
      <c r="J37" s="83"/>
      <c r="K37" s="143">
        <f t="shared" si="18"/>
        <v>0</v>
      </c>
      <c r="L37" s="79"/>
      <c r="M37" s="89"/>
      <c r="N37" s="147">
        <f t="shared" si="0"/>
        <v>0</v>
      </c>
      <c r="O37" s="148">
        <f t="shared" si="1"/>
        <v>0</v>
      </c>
      <c r="P37" s="148">
        <f t="shared" si="8"/>
        <v>0</v>
      </c>
      <c r="Q37" s="83"/>
      <c r="R37" s="83"/>
      <c r="S37" s="143">
        <f t="shared" si="19"/>
        <v>0</v>
      </c>
      <c r="T37" s="83"/>
      <c r="U37" s="83"/>
      <c r="V37" s="143">
        <f t="shared" si="20"/>
        <v>0</v>
      </c>
      <c r="W37" s="143">
        <f t="shared" si="2"/>
        <v>0</v>
      </c>
      <c r="X37" s="79"/>
      <c r="Y37" s="89"/>
      <c r="Z37" s="90">
        <f t="shared" si="3"/>
        <v>0</v>
      </c>
      <c r="AA37" s="147">
        <f>IF(Parámetros!$D$19="N/A",0,W37-K37)</f>
        <v>0</v>
      </c>
      <c r="AB37" s="148">
        <f t="shared" si="4"/>
        <v>0</v>
      </c>
      <c r="AC37" s="148" t="e">
        <f t="shared" si="5"/>
        <v>#DIV/0!</v>
      </c>
      <c r="AD37" s="83"/>
      <c r="AE37" s="83"/>
      <c r="AF37" s="143">
        <f t="shared" si="21"/>
        <v>0</v>
      </c>
      <c r="AG37" s="79"/>
      <c r="AH37" s="89"/>
      <c r="AI37" s="147">
        <f>IF(Parámetros!$D$19="N/A",AF37-K37,AF37-W37)</f>
        <v>0</v>
      </c>
      <c r="AJ37" s="148">
        <f>IF(Parámetros!$D$19="N/A",IF(ISERROR(IF(AND(K37&gt;1,AF37=0),0%,IF(AND(K37=0,AF37&gt;1),100%,AI37/W37))),0,IF(AND(K37&gt;1,AF37=0),0%,IF(AND(K37=0,AF37&gt;1),100%,AI37/K37))),IF(ISERROR(IF(AND(W37&gt;1,AF37=0),0%,IF(AND(W37=0,AF37&gt;1),100%,AI37/W37))),0,IF(AND(W37&gt;1,AF37=0),0%,IF(AND(W37=0,AF37&gt;1),100%,AI37/W37))))</f>
        <v>0</v>
      </c>
      <c r="AK37" s="148" t="e">
        <f t="shared" si="9"/>
        <v>#DIV/0!</v>
      </c>
      <c r="AL37" s="83"/>
      <c r="AM37" s="83"/>
      <c r="AN37" s="143">
        <f t="shared" si="22"/>
        <v>0</v>
      </c>
      <c r="AO37" s="79"/>
      <c r="AP37" s="89"/>
      <c r="AQ37" s="147">
        <f t="shared" si="6"/>
        <v>0</v>
      </c>
      <c r="AR37" s="148">
        <f t="shared" si="7"/>
        <v>0</v>
      </c>
      <c r="AS37" s="148">
        <f t="shared" si="10"/>
        <v>0</v>
      </c>
    </row>
    <row r="38" spans="2:45" s="40" customFormat="1" ht="15">
      <c r="B38" s="93"/>
      <c r="C38" s="93"/>
      <c r="D38" s="97" t="s">
        <v>181</v>
      </c>
      <c r="E38" s="98" t="s">
        <v>129</v>
      </c>
      <c r="F38" s="83"/>
      <c r="G38" s="83"/>
      <c r="H38" s="143">
        <f t="shared" si="17"/>
        <v>0</v>
      </c>
      <c r="I38" s="83"/>
      <c r="J38" s="83"/>
      <c r="K38" s="143">
        <f t="shared" si="18"/>
        <v>0</v>
      </c>
      <c r="L38" s="79"/>
      <c r="M38" s="89"/>
      <c r="N38" s="147">
        <f t="shared" si="0"/>
        <v>0</v>
      </c>
      <c r="O38" s="148">
        <f t="shared" si="1"/>
        <v>0</v>
      </c>
      <c r="P38" s="148">
        <f t="shared" si="8"/>
        <v>0</v>
      </c>
      <c r="Q38" s="83"/>
      <c r="R38" s="83"/>
      <c r="S38" s="143">
        <f t="shared" si="19"/>
        <v>0</v>
      </c>
      <c r="T38" s="83"/>
      <c r="U38" s="83"/>
      <c r="V38" s="143">
        <f t="shared" si="20"/>
        <v>0</v>
      </c>
      <c r="W38" s="143">
        <f t="shared" si="2"/>
        <v>0</v>
      </c>
      <c r="X38" s="79"/>
      <c r="Y38" s="89"/>
      <c r="Z38" s="90">
        <f t="shared" si="3"/>
        <v>0</v>
      </c>
      <c r="AA38" s="147">
        <f>IF(Parámetros!$D$19="N/A",0,W38-K38)</f>
        <v>0</v>
      </c>
      <c r="AB38" s="148">
        <f t="shared" si="4"/>
        <v>0</v>
      </c>
      <c r="AC38" s="148" t="e">
        <f t="shared" si="5"/>
        <v>#DIV/0!</v>
      </c>
      <c r="AD38" s="83"/>
      <c r="AE38" s="83"/>
      <c r="AF38" s="143">
        <f t="shared" si="21"/>
        <v>0</v>
      </c>
      <c r="AG38" s="79"/>
      <c r="AH38" s="89"/>
      <c r="AI38" s="147">
        <f>IF(Parámetros!$D$19="N/A",AF38-K38,AF38-W38)</f>
        <v>0</v>
      </c>
      <c r="AJ38" s="148">
        <f>IF(Parámetros!$D$19="N/A",IF(ISERROR(IF(AND(K38&gt;1,AF38=0),0%,IF(AND(K38=0,AF38&gt;1),100%,AI38/W38))),0,IF(AND(K38&gt;1,AF38=0),0%,IF(AND(K38=0,AF38&gt;1),100%,AI38/K38))),IF(ISERROR(IF(AND(W38&gt;1,AF38=0),0%,IF(AND(W38=0,AF38&gt;1),100%,AI38/W38))),0,IF(AND(W38&gt;1,AF38=0),0%,IF(AND(W38=0,AF38&gt;1),100%,AI38/W38))))</f>
        <v>0</v>
      </c>
      <c r="AK38" s="148" t="e">
        <f t="shared" si="9"/>
        <v>#DIV/0!</v>
      </c>
      <c r="AL38" s="83"/>
      <c r="AM38" s="83"/>
      <c r="AN38" s="143">
        <f t="shared" si="22"/>
        <v>0</v>
      </c>
      <c r="AO38" s="79"/>
      <c r="AP38" s="89"/>
      <c r="AQ38" s="147">
        <f t="shared" si="6"/>
        <v>0</v>
      </c>
      <c r="AR38" s="148">
        <f t="shared" si="7"/>
        <v>0</v>
      </c>
      <c r="AS38" s="148">
        <f t="shared" si="10"/>
        <v>0</v>
      </c>
    </row>
    <row r="39" spans="2:45" s="40" customFormat="1" ht="15">
      <c r="B39" s="93"/>
      <c r="C39" s="93"/>
      <c r="D39" s="97" t="s">
        <v>182</v>
      </c>
      <c r="E39" s="98" t="s">
        <v>130</v>
      </c>
      <c r="F39" s="83"/>
      <c r="G39" s="83"/>
      <c r="H39" s="143">
        <f t="shared" si="17"/>
        <v>0</v>
      </c>
      <c r="I39" s="83"/>
      <c r="J39" s="83"/>
      <c r="K39" s="143">
        <f t="shared" si="18"/>
        <v>0</v>
      </c>
      <c r="L39" s="79"/>
      <c r="M39" s="89"/>
      <c r="N39" s="147">
        <f t="shared" si="0"/>
        <v>0</v>
      </c>
      <c r="O39" s="148">
        <f t="shared" si="1"/>
        <v>0</v>
      </c>
      <c r="P39" s="148">
        <f t="shared" si="8"/>
        <v>0</v>
      </c>
      <c r="Q39" s="83"/>
      <c r="R39" s="83"/>
      <c r="S39" s="143">
        <f t="shared" si="19"/>
        <v>0</v>
      </c>
      <c r="T39" s="83"/>
      <c r="U39" s="83"/>
      <c r="V39" s="143">
        <f t="shared" si="20"/>
        <v>0</v>
      </c>
      <c r="W39" s="143">
        <f t="shared" si="2"/>
        <v>0</v>
      </c>
      <c r="X39" s="79"/>
      <c r="Y39" s="89"/>
      <c r="Z39" s="90">
        <f t="shared" si="3"/>
        <v>0</v>
      </c>
      <c r="AA39" s="147">
        <f>IF(Parámetros!$D$19="N/A",0,W39-K39)</f>
        <v>0</v>
      </c>
      <c r="AB39" s="148">
        <f t="shared" si="4"/>
        <v>0</v>
      </c>
      <c r="AC39" s="148" t="e">
        <f t="shared" si="5"/>
        <v>#DIV/0!</v>
      </c>
      <c r="AD39" s="83"/>
      <c r="AE39" s="83"/>
      <c r="AF39" s="143">
        <f t="shared" si="21"/>
        <v>0</v>
      </c>
      <c r="AG39" s="79"/>
      <c r="AH39" s="89"/>
      <c r="AI39" s="147">
        <f>IF(Parámetros!$D$19="N/A",AF39-K39,AF39-W39)</f>
        <v>0</v>
      </c>
      <c r="AJ39" s="148">
        <f>IF(Parámetros!$D$19="N/A",IF(ISERROR(IF(AND(K39&gt;1,AF39=0),0%,IF(AND(K39=0,AF39&gt;1),100%,AI39/W39))),0,IF(AND(K39&gt;1,AF39=0),0%,IF(AND(K39=0,AF39&gt;1),100%,AI39/K39))),IF(ISERROR(IF(AND(W39&gt;1,AF39=0),0%,IF(AND(W39=0,AF39&gt;1),100%,AI39/W39))),0,IF(AND(W39&gt;1,AF39=0),0%,IF(AND(W39=0,AF39&gt;1),100%,AI39/W39))))</f>
        <v>0</v>
      </c>
      <c r="AK39" s="148" t="e">
        <f t="shared" si="9"/>
        <v>#DIV/0!</v>
      </c>
      <c r="AL39" s="83"/>
      <c r="AM39" s="83"/>
      <c r="AN39" s="143">
        <f t="shared" si="22"/>
        <v>0</v>
      </c>
      <c r="AO39" s="79"/>
      <c r="AP39" s="89"/>
      <c r="AQ39" s="147">
        <f t="shared" si="6"/>
        <v>0</v>
      </c>
      <c r="AR39" s="148">
        <f t="shared" si="7"/>
        <v>0</v>
      </c>
      <c r="AS39" s="148">
        <f t="shared" si="10"/>
        <v>0</v>
      </c>
    </row>
    <row r="40" spans="2:45" s="40" customFormat="1" ht="15">
      <c r="B40" s="93"/>
      <c r="C40" s="93"/>
      <c r="D40" s="97" t="s">
        <v>183</v>
      </c>
      <c r="E40" s="98" t="s">
        <v>131</v>
      </c>
      <c r="F40" s="83"/>
      <c r="G40" s="83"/>
      <c r="H40" s="143">
        <f t="shared" si="17"/>
        <v>0</v>
      </c>
      <c r="I40" s="83"/>
      <c r="J40" s="83"/>
      <c r="K40" s="143">
        <f t="shared" si="18"/>
        <v>0</v>
      </c>
      <c r="L40" s="79"/>
      <c r="M40" s="89"/>
      <c r="N40" s="147">
        <f t="shared" si="0"/>
        <v>0</v>
      </c>
      <c r="O40" s="148">
        <f t="shared" si="1"/>
        <v>0</v>
      </c>
      <c r="P40" s="148">
        <f t="shared" si="8"/>
        <v>0</v>
      </c>
      <c r="Q40" s="83"/>
      <c r="R40" s="83"/>
      <c r="S40" s="143">
        <f t="shared" si="19"/>
        <v>0</v>
      </c>
      <c r="T40" s="83"/>
      <c r="U40" s="83"/>
      <c r="V40" s="143">
        <f t="shared" si="20"/>
        <v>0</v>
      </c>
      <c r="W40" s="143">
        <f t="shared" si="2"/>
        <v>0</v>
      </c>
      <c r="X40" s="79"/>
      <c r="Y40" s="89"/>
      <c r="Z40" s="90">
        <f t="shared" si="3"/>
        <v>0</v>
      </c>
      <c r="AA40" s="147">
        <f>IF(Parámetros!$D$19="N/A",0,W40-K40)</f>
        <v>0</v>
      </c>
      <c r="AB40" s="148">
        <f t="shared" si="4"/>
        <v>0</v>
      </c>
      <c r="AC40" s="148" t="e">
        <f t="shared" si="5"/>
        <v>#DIV/0!</v>
      </c>
      <c r="AD40" s="83"/>
      <c r="AE40" s="83"/>
      <c r="AF40" s="143">
        <f t="shared" si="21"/>
        <v>0</v>
      </c>
      <c r="AG40" s="79"/>
      <c r="AH40" s="89"/>
      <c r="AI40" s="147">
        <f>IF(Parámetros!$D$19="N/A",AF40-K40,AF40-W40)</f>
        <v>0</v>
      </c>
      <c r="AJ40" s="148">
        <f>IF(Parámetros!$D$19="N/A",IF(ISERROR(IF(AND(K40&gt;1,AF40=0),0%,IF(AND(K40=0,AF40&gt;1),100%,AI40/W40))),0,IF(AND(K40&gt;1,AF40=0),0%,IF(AND(K40=0,AF40&gt;1),100%,AI40/K40))),IF(ISERROR(IF(AND(W40&gt;1,AF40=0),0%,IF(AND(W40=0,AF40&gt;1),100%,AI40/W40))),0,IF(AND(W40&gt;1,AF40=0),0%,IF(AND(W40=0,AF40&gt;1),100%,AI40/W40))))</f>
        <v>0</v>
      </c>
      <c r="AK40" s="148" t="e">
        <f t="shared" si="9"/>
        <v>#DIV/0!</v>
      </c>
      <c r="AL40" s="83"/>
      <c r="AM40" s="83"/>
      <c r="AN40" s="143">
        <f t="shared" si="22"/>
        <v>0</v>
      </c>
      <c r="AO40" s="79"/>
      <c r="AP40" s="89"/>
      <c r="AQ40" s="147">
        <f t="shared" si="6"/>
        <v>0</v>
      </c>
      <c r="AR40" s="148">
        <f t="shared" si="7"/>
        <v>0</v>
      </c>
      <c r="AS40" s="148">
        <f t="shared" si="10"/>
        <v>0</v>
      </c>
    </row>
    <row r="41" spans="2:45" s="40" customFormat="1" ht="15">
      <c r="B41" s="93"/>
      <c r="C41" s="93"/>
      <c r="D41" s="97" t="s">
        <v>275</v>
      </c>
      <c r="E41" s="98" t="s">
        <v>132</v>
      </c>
      <c r="F41" s="83"/>
      <c r="G41" s="83"/>
      <c r="H41" s="143">
        <f t="shared" si="17"/>
        <v>0</v>
      </c>
      <c r="I41" s="83"/>
      <c r="J41" s="83"/>
      <c r="K41" s="143">
        <f t="shared" si="18"/>
        <v>0</v>
      </c>
      <c r="L41" s="79"/>
      <c r="M41" s="89"/>
      <c r="N41" s="147">
        <f t="shared" si="0"/>
        <v>0</v>
      </c>
      <c r="O41" s="148">
        <f t="shared" si="1"/>
        <v>0</v>
      </c>
      <c r="P41" s="148">
        <f t="shared" si="8"/>
        <v>0</v>
      </c>
      <c r="Q41" s="83"/>
      <c r="R41" s="83"/>
      <c r="S41" s="143">
        <f t="shared" si="19"/>
        <v>0</v>
      </c>
      <c r="T41" s="83"/>
      <c r="U41" s="83"/>
      <c r="V41" s="143">
        <f t="shared" si="20"/>
        <v>0</v>
      </c>
      <c r="W41" s="143">
        <f t="shared" si="2"/>
        <v>0</v>
      </c>
      <c r="X41" s="79"/>
      <c r="Y41" s="89"/>
      <c r="Z41" s="90">
        <f t="shared" si="3"/>
        <v>0</v>
      </c>
      <c r="AA41" s="147">
        <f>IF(Parámetros!$D$19="N/A",0,W41-K41)</f>
        <v>0</v>
      </c>
      <c r="AB41" s="148">
        <f t="shared" si="4"/>
        <v>0</v>
      </c>
      <c r="AC41" s="148" t="e">
        <f t="shared" si="5"/>
        <v>#DIV/0!</v>
      </c>
      <c r="AD41" s="83"/>
      <c r="AE41" s="83"/>
      <c r="AF41" s="143">
        <f t="shared" si="21"/>
        <v>0</v>
      </c>
      <c r="AG41" s="79"/>
      <c r="AH41" s="89"/>
      <c r="AI41" s="147">
        <f>IF(Parámetros!$D$19="N/A",AF41-K41,AF41-W41)</f>
        <v>0</v>
      </c>
      <c r="AJ41" s="148">
        <f>IF(Parámetros!$D$19="N/A",IF(ISERROR(IF(AND(K41&gt;1,AF41=0),0%,IF(AND(K41=0,AF41&gt;1),100%,AI41/W41))),0,IF(AND(K41&gt;1,AF41=0),0%,IF(AND(K41=0,AF41&gt;1),100%,AI41/K41))),IF(ISERROR(IF(AND(W41&gt;1,AF41=0),0%,IF(AND(W41=0,AF41&gt;1),100%,AI41/W41))),0,IF(AND(W41&gt;1,AF41=0),0%,IF(AND(W41=0,AF41&gt;1),100%,AI41/W41))))</f>
        <v>0</v>
      </c>
      <c r="AK41" s="148" t="e">
        <f t="shared" si="9"/>
        <v>#DIV/0!</v>
      </c>
      <c r="AL41" s="83"/>
      <c r="AM41" s="83"/>
      <c r="AN41" s="143">
        <f t="shared" si="22"/>
        <v>0</v>
      </c>
      <c r="AO41" s="79"/>
      <c r="AP41" s="89"/>
      <c r="AQ41" s="147">
        <f t="shared" si="6"/>
        <v>0</v>
      </c>
      <c r="AR41" s="148">
        <f t="shared" si="7"/>
        <v>0</v>
      </c>
      <c r="AS41" s="148">
        <f t="shared" si="10"/>
        <v>0</v>
      </c>
    </row>
    <row r="42" spans="2:45" s="40" customFormat="1" ht="15">
      <c r="B42" s="93"/>
      <c r="C42" s="93"/>
      <c r="D42" s="97" t="s">
        <v>276</v>
      </c>
      <c r="E42" s="98" t="s">
        <v>133</v>
      </c>
      <c r="F42" s="83"/>
      <c r="G42" s="83"/>
      <c r="H42" s="143">
        <f t="shared" si="17"/>
        <v>0</v>
      </c>
      <c r="I42" s="83"/>
      <c r="J42" s="83"/>
      <c r="K42" s="143">
        <f t="shared" si="18"/>
        <v>0</v>
      </c>
      <c r="L42" s="79"/>
      <c r="M42" s="89"/>
      <c r="N42" s="147">
        <f t="shared" si="0"/>
        <v>0</v>
      </c>
      <c r="O42" s="148">
        <f t="shared" si="1"/>
        <v>0</v>
      </c>
      <c r="P42" s="148">
        <f t="shared" si="8"/>
        <v>0</v>
      </c>
      <c r="Q42" s="83"/>
      <c r="R42" s="83"/>
      <c r="S42" s="143">
        <f t="shared" si="19"/>
        <v>0</v>
      </c>
      <c r="T42" s="83"/>
      <c r="U42" s="83"/>
      <c r="V42" s="143">
        <f t="shared" si="20"/>
        <v>0</v>
      </c>
      <c r="W42" s="143">
        <f t="shared" si="2"/>
        <v>0</v>
      </c>
      <c r="X42" s="79"/>
      <c r="Y42" s="89"/>
      <c r="Z42" s="90">
        <f t="shared" si="3"/>
        <v>0</v>
      </c>
      <c r="AA42" s="147">
        <f>IF(Parámetros!$D$19="N/A",0,W42-K42)</f>
        <v>0</v>
      </c>
      <c r="AB42" s="148">
        <f t="shared" si="4"/>
        <v>0</v>
      </c>
      <c r="AC42" s="148" t="e">
        <f t="shared" si="5"/>
        <v>#DIV/0!</v>
      </c>
      <c r="AD42" s="83"/>
      <c r="AE42" s="83"/>
      <c r="AF42" s="143">
        <f t="shared" si="21"/>
        <v>0</v>
      </c>
      <c r="AG42" s="79"/>
      <c r="AH42" s="89"/>
      <c r="AI42" s="147">
        <f>IF(Parámetros!$D$19="N/A",AF42-K42,AF42-W42)</f>
        <v>0</v>
      </c>
      <c r="AJ42" s="148">
        <f>IF(Parámetros!$D$19="N/A",IF(ISERROR(IF(AND(K42&gt;1,AF42=0),0%,IF(AND(K42=0,AF42&gt;1),100%,AI42/W42))),0,IF(AND(K42&gt;1,AF42=0),0%,IF(AND(K42=0,AF42&gt;1),100%,AI42/K42))),IF(ISERROR(IF(AND(W42&gt;1,AF42=0),0%,IF(AND(W42=0,AF42&gt;1),100%,AI42/W42))),0,IF(AND(W42&gt;1,AF42=0),0%,IF(AND(W42=0,AF42&gt;1),100%,AI42/W42))))</f>
        <v>0</v>
      </c>
      <c r="AK42" s="148" t="e">
        <f t="shared" si="9"/>
        <v>#DIV/0!</v>
      </c>
      <c r="AL42" s="83"/>
      <c r="AM42" s="83"/>
      <c r="AN42" s="143">
        <f t="shared" si="22"/>
        <v>0</v>
      </c>
      <c r="AO42" s="79"/>
      <c r="AP42" s="89"/>
      <c r="AQ42" s="147">
        <f t="shared" si="6"/>
        <v>0</v>
      </c>
      <c r="AR42" s="148">
        <f t="shared" si="7"/>
        <v>0</v>
      </c>
      <c r="AS42" s="148">
        <f t="shared" si="10"/>
        <v>0</v>
      </c>
    </row>
    <row r="43" spans="2:45" s="40" customFormat="1" ht="15">
      <c r="B43" s="93"/>
      <c r="C43" s="93"/>
      <c r="D43" s="97" t="s">
        <v>277</v>
      </c>
      <c r="E43" s="98" t="s">
        <v>134</v>
      </c>
      <c r="F43" s="83"/>
      <c r="G43" s="83"/>
      <c r="H43" s="143">
        <f t="shared" si="17"/>
        <v>0</v>
      </c>
      <c r="I43" s="83"/>
      <c r="J43" s="83"/>
      <c r="K43" s="143">
        <f t="shared" si="18"/>
        <v>0</v>
      </c>
      <c r="L43" s="79"/>
      <c r="M43" s="89"/>
      <c r="N43" s="147">
        <f t="shared" si="0"/>
        <v>0</v>
      </c>
      <c r="O43" s="148">
        <f t="shared" si="1"/>
        <v>0</v>
      </c>
      <c r="P43" s="148">
        <f t="shared" si="8"/>
        <v>0</v>
      </c>
      <c r="Q43" s="83"/>
      <c r="R43" s="83"/>
      <c r="S43" s="143">
        <f t="shared" si="19"/>
        <v>0</v>
      </c>
      <c r="T43" s="83"/>
      <c r="U43" s="83"/>
      <c r="V43" s="143">
        <f t="shared" si="20"/>
        <v>0</v>
      </c>
      <c r="W43" s="143">
        <f t="shared" si="2"/>
        <v>0</v>
      </c>
      <c r="X43" s="79"/>
      <c r="Y43" s="89"/>
      <c r="Z43" s="90">
        <f t="shared" si="3"/>
        <v>0</v>
      </c>
      <c r="AA43" s="147">
        <f>IF(Parámetros!$D$19="N/A",0,W43-K43)</f>
        <v>0</v>
      </c>
      <c r="AB43" s="148">
        <f t="shared" si="4"/>
        <v>0</v>
      </c>
      <c r="AC43" s="148" t="e">
        <f t="shared" si="5"/>
        <v>#DIV/0!</v>
      </c>
      <c r="AD43" s="83"/>
      <c r="AE43" s="83"/>
      <c r="AF43" s="143">
        <f t="shared" si="21"/>
        <v>0</v>
      </c>
      <c r="AG43" s="79"/>
      <c r="AH43" s="89"/>
      <c r="AI43" s="147">
        <f>IF(Parámetros!$D$19="N/A",AF43-K43,AF43-W43)</f>
        <v>0</v>
      </c>
      <c r="AJ43" s="148">
        <f>IF(Parámetros!$D$19="N/A",IF(ISERROR(IF(AND(K43&gt;1,AF43=0),0%,IF(AND(K43=0,AF43&gt;1),100%,AI43/W43))),0,IF(AND(K43&gt;1,AF43=0),0%,IF(AND(K43=0,AF43&gt;1),100%,AI43/K43))),IF(ISERROR(IF(AND(W43&gt;1,AF43=0),0%,IF(AND(W43=0,AF43&gt;1),100%,AI43/W43))),0,IF(AND(W43&gt;1,AF43=0),0%,IF(AND(W43=0,AF43&gt;1),100%,AI43/W43))))</f>
        <v>0</v>
      </c>
      <c r="AK43" s="148" t="e">
        <f t="shared" si="9"/>
        <v>#DIV/0!</v>
      </c>
      <c r="AL43" s="83"/>
      <c r="AM43" s="83"/>
      <c r="AN43" s="143">
        <f t="shared" si="22"/>
        <v>0</v>
      </c>
      <c r="AO43" s="79"/>
      <c r="AP43" s="89"/>
      <c r="AQ43" s="147">
        <f t="shared" si="6"/>
        <v>0</v>
      </c>
      <c r="AR43" s="148">
        <f t="shared" si="7"/>
        <v>0</v>
      </c>
      <c r="AS43" s="148">
        <f t="shared" si="10"/>
        <v>0</v>
      </c>
    </row>
    <row r="44" spans="2:45" s="40" customFormat="1" ht="15">
      <c r="B44" s="93"/>
      <c r="C44" s="93"/>
      <c r="D44" s="97" t="s">
        <v>278</v>
      </c>
      <c r="E44" s="98" t="s">
        <v>135</v>
      </c>
      <c r="F44" s="83"/>
      <c r="G44" s="83"/>
      <c r="H44" s="143">
        <f t="shared" si="17"/>
        <v>0</v>
      </c>
      <c r="I44" s="83"/>
      <c r="J44" s="83"/>
      <c r="K44" s="143">
        <f t="shared" si="18"/>
        <v>0</v>
      </c>
      <c r="L44" s="79"/>
      <c r="M44" s="89"/>
      <c r="N44" s="147">
        <f t="shared" si="0"/>
        <v>0</v>
      </c>
      <c r="O44" s="148">
        <f t="shared" si="1"/>
        <v>0</v>
      </c>
      <c r="P44" s="148">
        <f t="shared" si="8"/>
        <v>0</v>
      </c>
      <c r="Q44" s="83"/>
      <c r="R44" s="83"/>
      <c r="S44" s="143">
        <f t="shared" si="19"/>
        <v>0</v>
      </c>
      <c r="T44" s="83"/>
      <c r="U44" s="83"/>
      <c r="V44" s="143">
        <f t="shared" si="20"/>
        <v>0</v>
      </c>
      <c r="W44" s="143">
        <f t="shared" si="2"/>
        <v>0</v>
      </c>
      <c r="X44" s="79"/>
      <c r="Y44" s="89"/>
      <c r="Z44" s="90">
        <f t="shared" si="3"/>
        <v>0</v>
      </c>
      <c r="AA44" s="147">
        <f>IF(Parámetros!$D$19="N/A",0,W44-K44)</f>
        <v>0</v>
      </c>
      <c r="AB44" s="148">
        <f t="shared" si="4"/>
        <v>0</v>
      </c>
      <c r="AC44" s="148" t="e">
        <f t="shared" si="5"/>
        <v>#DIV/0!</v>
      </c>
      <c r="AD44" s="83"/>
      <c r="AE44" s="83"/>
      <c r="AF44" s="143">
        <f t="shared" si="21"/>
        <v>0</v>
      </c>
      <c r="AG44" s="79"/>
      <c r="AH44" s="89"/>
      <c r="AI44" s="147">
        <f>IF(Parámetros!$D$19="N/A",AF44-K44,AF44-W44)</f>
        <v>0</v>
      </c>
      <c r="AJ44" s="148">
        <f>IF(Parámetros!$D$19="N/A",IF(ISERROR(IF(AND(K44&gt;1,AF44=0),0%,IF(AND(K44=0,AF44&gt;1),100%,AI44/W44))),0,IF(AND(K44&gt;1,AF44=0),0%,IF(AND(K44=0,AF44&gt;1),100%,AI44/K44))),IF(ISERROR(IF(AND(W44&gt;1,AF44=0),0%,IF(AND(W44=0,AF44&gt;1),100%,AI44/W44))),0,IF(AND(W44&gt;1,AF44=0),0%,IF(AND(W44=0,AF44&gt;1),100%,AI44/W44))))</f>
        <v>0</v>
      </c>
      <c r="AK44" s="148" t="e">
        <f t="shared" si="9"/>
        <v>#DIV/0!</v>
      </c>
      <c r="AL44" s="83"/>
      <c r="AM44" s="83"/>
      <c r="AN44" s="143">
        <f t="shared" si="22"/>
        <v>0</v>
      </c>
      <c r="AO44" s="79"/>
      <c r="AP44" s="89"/>
      <c r="AQ44" s="147">
        <f t="shared" si="6"/>
        <v>0</v>
      </c>
      <c r="AR44" s="148">
        <f t="shared" si="7"/>
        <v>0</v>
      </c>
      <c r="AS44" s="148">
        <f t="shared" si="10"/>
        <v>0</v>
      </c>
    </row>
    <row r="45" spans="2:45" s="40" customFormat="1" ht="15">
      <c r="B45" s="93"/>
      <c r="C45" s="93"/>
      <c r="D45" s="97" t="s">
        <v>184</v>
      </c>
      <c r="E45" s="98" t="s">
        <v>136</v>
      </c>
      <c r="F45" s="83"/>
      <c r="G45" s="83"/>
      <c r="H45" s="143">
        <f t="shared" si="17"/>
        <v>0</v>
      </c>
      <c r="I45" s="83"/>
      <c r="J45" s="83"/>
      <c r="K45" s="143">
        <f t="shared" si="18"/>
        <v>0</v>
      </c>
      <c r="L45" s="79"/>
      <c r="M45" s="89"/>
      <c r="N45" s="147">
        <f t="shared" si="0"/>
        <v>0</v>
      </c>
      <c r="O45" s="148">
        <f t="shared" si="1"/>
        <v>0</v>
      </c>
      <c r="P45" s="148">
        <f t="shared" si="8"/>
        <v>0</v>
      </c>
      <c r="Q45" s="83"/>
      <c r="R45" s="83"/>
      <c r="S45" s="143">
        <f t="shared" si="19"/>
        <v>0</v>
      </c>
      <c r="T45" s="83"/>
      <c r="U45" s="83"/>
      <c r="V45" s="143">
        <f t="shared" si="20"/>
        <v>0</v>
      </c>
      <c r="W45" s="143">
        <f t="shared" si="2"/>
        <v>0</v>
      </c>
      <c r="X45" s="79"/>
      <c r="Y45" s="89"/>
      <c r="Z45" s="90">
        <f t="shared" si="3"/>
        <v>0</v>
      </c>
      <c r="AA45" s="147">
        <f>IF(Parámetros!$D$19="N/A",0,W45-K45)</f>
        <v>0</v>
      </c>
      <c r="AB45" s="148">
        <f t="shared" si="4"/>
        <v>0</v>
      </c>
      <c r="AC45" s="148" t="e">
        <f t="shared" si="5"/>
        <v>#DIV/0!</v>
      </c>
      <c r="AD45" s="83"/>
      <c r="AE45" s="83"/>
      <c r="AF45" s="143">
        <f t="shared" si="21"/>
        <v>0</v>
      </c>
      <c r="AG45" s="79"/>
      <c r="AH45" s="89"/>
      <c r="AI45" s="147">
        <f>IF(Parámetros!$D$19="N/A",AF45-K45,AF45-W45)</f>
        <v>0</v>
      </c>
      <c r="AJ45" s="148">
        <f>IF(Parámetros!$D$19="N/A",IF(ISERROR(IF(AND(K45&gt;1,AF45=0),0%,IF(AND(K45=0,AF45&gt;1),100%,AI45/W45))),0,IF(AND(K45&gt;1,AF45=0),0%,IF(AND(K45=0,AF45&gt;1),100%,AI45/K45))),IF(ISERROR(IF(AND(W45&gt;1,AF45=0),0%,IF(AND(W45=0,AF45&gt;1),100%,AI45/W45))),0,IF(AND(W45&gt;1,AF45=0),0%,IF(AND(W45=0,AF45&gt;1),100%,AI45/W45))))</f>
        <v>0</v>
      </c>
      <c r="AK45" s="148" t="e">
        <f t="shared" si="9"/>
        <v>#DIV/0!</v>
      </c>
      <c r="AL45" s="83"/>
      <c r="AM45" s="83"/>
      <c r="AN45" s="143">
        <f t="shared" si="22"/>
        <v>0</v>
      </c>
      <c r="AO45" s="79"/>
      <c r="AP45" s="89"/>
      <c r="AQ45" s="147">
        <f t="shared" si="6"/>
        <v>0</v>
      </c>
      <c r="AR45" s="148">
        <f t="shared" si="7"/>
        <v>0</v>
      </c>
      <c r="AS45" s="148">
        <f t="shared" si="10"/>
        <v>0</v>
      </c>
    </row>
    <row r="46" spans="2:45" s="40" customFormat="1" ht="15">
      <c r="B46" s="93"/>
      <c r="C46" s="93"/>
      <c r="D46" s="87" t="s">
        <v>185</v>
      </c>
      <c r="E46" s="87" t="s">
        <v>137</v>
      </c>
      <c r="F46" s="83"/>
      <c r="G46" s="83"/>
      <c r="H46" s="143">
        <f>+H47+H48</f>
        <v>0</v>
      </c>
      <c r="I46" s="83"/>
      <c r="J46" s="83"/>
      <c r="K46" s="143">
        <f>+K47+K48</f>
        <v>0</v>
      </c>
      <c r="L46" s="79"/>
      <c r="M46" s="89"/>
      <c r="N46" s="147">
        <f t="shared" si="0"/>
        <v>0</v>
      </c>
      <c r="O46" s="148">
        <f t="shared" si="1"/>
        <v>0</v>
      </c>
      <c r="P46" s="148">
        <f t="shared" si="8"/>
        <v>0</v>
      </c>
      <c r="Q46" s="83"/>
      <c r="R46" s="83"/>
      <c r="S46" s="143">
        <f>+S47+S48</f>
        <v>0</v>
      </c>
      <c r="T46" s="83"/>
      <c r="U46" s="83"/>
      <c r="V46" s="143">
        <f>+V47+V48</f>
        <v>0</v>
      </c>
      <c r="W46" s="143">
        <f t="shared" si="2"/>
        <v>0</v>
      </c>
      <c r="X46" s="79"/>
      <c r="Y46" s="89"/>
      <c r="Z46" s="90">
        <f t="shared" si="3"/>
        <v>0</v>
      </c>
      <c r="AA46" s="147">
        <f>IF(Parámetros!$D$19="N/A",0,W46-K46)</f>
        <v>0</v>
      </c>
      <c r="AB46" s="148">
        <f t="shared" si="4"/>
        <v>0</v>
      </c>
      <c r="AC46" s="148" t="e">
        <f t="shared" si="5"/>
        <v>#DIV/0!</v>
      </c>
      <c r="AD46" s="83"/>
      <c r="AE46" s="83"/>
      <c r="AF46" s="143">
        <f>+AF47+AF48</f>
        <v>0</v>
      </c>
      <c r="AG46" s="79"/>
      <c r="AH46" s="89"/>
      <c r="AI46" s="147">
        <f>IF(Parámetros!$D$19="N/A",AF46-K46,AF46-W46)</f>
        <v>0</v>
      </c>
      <c r="AJ46" s="148">
        <f>IF(Parámetros!$D$19="N/A",IF(ISERROR(IF(AND(K46&gt;1,AF46=0),0%,IF(AND(K46=0,AF46&gt;1),100%,AI46/W46))),0,IF(AND(K46&gt;1,AF46=0),0%,IF(AND(K46=0,AF46&gt;1),100%,AI46/K46))),IF(ISERROR(IF(AND(W46&gt;1,AF46=0),0%,IF(AND(W46=0,AF46&gt;1),100%,AI46/W46))),0,IF(AND(W46&gt;1,AF46=0),0%,IF(AND(W46=0,AF46&gt;1),100%,AI46/W46))))</f>
        <v>0</v>
      </c>
      <c r="AK46" s="148" t="e">
        <f t="shared" si="9"/>
        <v>#DIV/0!</v>
      </c>
      <c r="AL46" s="83"/>
      <c r="AM46" s="83"/>
      <c r="AN46" s="143">
        <f>+AN47+AN48</f>
        <v>0</v>
      </c>
      <c r="AO46" s="79"/>
      <c r="AP46" s="89"/>
      <c r="AQ46" s="147">
        <f t="shared" si="6"/>
        <v>0</v>
      </c>
      <c r="AR46" s="148">
        <f t="shared" si="7"/>
        <v>0</v>
      </c>
      <c r="AS46" s="148">
        <f t="shared" si="10"/>
        <v>0</v>
      </c>
    </row>
    <row r="47" spans="2:45" s="40" customFormat="1" ht="15">
      <c r="B47" s="93"/>
      <c r="C47" s="93"/>
      <c r="D47" s="91" t="s">
        <v>186</v>
      </c>
      <c r="E47" s="92" t="s">
        <v>138</v>
      </c>
      <c r="F47" s="83"/>
      <c r="G47" s="83"/>
      <c r="H47" s="143">
        <f t="shared" si="17"/>
        <v>0</v>
      </c>
      <c r="I47" s="83"/>
      <c r="J47" s="83"/>
      <c r="K47" s="143">
        <f t="shared" si="18"/>
        <v>0</v>
      </c>
      <c r="L47" s="79"/>
      <c r="M47" s="89"/>
      <c r="N47" s="147">
        <f t="shared" si="0"/>
        <v>0</v>
      </c>
      <c r="O47" s="148">
        <f t="shared" si="1"/>
        <v>0</v>
      </c>
      <c r="P47" s="148">
        <f t="shared" si="8"/>
        <v>0</v>
      </c>
      <c r="Q47" s="83"/>
      <c r="R47" s="83"/>
      <c r="S47" s="143">
        <f t="shared" si="19"/>
        <v>0</v>
      </c>
      <c r="T47" s="83"/>
      <c r="U47" s="83"/>
      <c r="V47" s="143">
        <f t="shared" si="20"/>
        <v>0</v>
      </c>
      <c r="W47" s="143">
        <f t="shared" si="2"/>
        <v>0</v>
      </c>
      <c r="X47" s="79"/>
      <c r="Y47" s="89"/>
      <c r="Z47" s="90">
        <f t="shared" si="3"/>
        <v>0</v>
      </c>
      <c r="AA47" s="147">
        <f>IF(Parámetros!$D$19="N/A",0,W47-K47)</f>
        <v>0</v>
      </c>
      <c r="AB47" s="148">
        <f t="shared" si="4"/>
        <v>0</v>
      </c>
      <c r="AC47" s="148" t="e">
        <f t="shared" si="5"/>
        <v>#DIV/0!</v>
      </c>
      <c r="AD47" s="83"/>
      <c r="AE47" s="83"/>
      <c r="AF47" s="143">
        <f t="shared" si="21"/>
        <v>0</v>
      </c>
      <c r="AG47" s="79"/>
      <c r="AH47" s="89"/>
      <c r="AI47" s="147">
        <f>IF(Parámetros!$D$19="N/A",AF47-K47,AF47-W47)</f>
        <v>0</v>
      </c>
      <c r="AJ47" s="148">
        <f>IF(Parámetros!$D$19="N/A",IF(ISERROR(IF(AND(K47&gt;1,AF47=0),0%,IF(AND(K47=0,AF47&gt;1),100%,AI47/W47))),0,IF(AND(K47&gt;1,AF47=0),0%,IF(AND(K47=0,AF47&gt;1),100%,AI47/K47))),IF(ISERROR(IF(AND(W47&gt;1,AF47=0),0%,IF(AND(W47=0,AF47&gt;1),100%,AI47/W47))),0,IF(AND(W47&gt;1,AF47=0),0%,IF(AND(W47=0,AF47&gt;1),100%,AI47/W47))))</f>
        <v>0</v>
      </c>
      <c r="AK47" s="148" t="e">
        <f t="shared" si="9"/>
        <v>#DIV/0!</v>
      </c>
      <c r="AL47" s="83"/>
      <c r="AM47" s="83"/>
      <c r="AN47" s="143">
        <f t="shared" si="22"/>
        <v>0</v>
      </c>
      <c r="AO47" s="79"/>
      <c r="AP47" s="89"/>
      <c r="AQ47" s="147">
        <f t="shared" si="6"/>
        <v>0</v>
      </c>
      <c r="AR47" s="148">
        <f t="shared" si="7"/>
        <v>0</v>
      </c>
      <c r="AS47" s="148">
        <f t="shared" si="10"/>
        <v>0</v>
      </c>
    </row>
    <row r="48" spans="2:45" s="40" customFormat="1" ht="15">
      <c r="B48" s="93"/>
      <c r="C48" s="93"/>
      <c r="D48" s="91" t="s">
        <v>187</v>
      </c>
      <c r="E48" s="92" t="s">
        <v>139</v>
      </c>
      <c r="F48" s="83"/>
      <c r="G48" s="83"/>
      <c r="H48" s="143">
        <f t="shared" si="17"/>
        <v>0</v>
      </c>
      <c r="I48" s="83"/>
      <c r="J48" s="83"/>
      <c r="K48" s="143">
        <f t="shared" si="18"/>
        <v>0</v>
      </c>
      <c r="L48" s="79"/>
      <c r="M48" s="89"/>
      <c r="N48" s="147">
        <f t="shared" si="0"/>
        <v>0</v>
      </c>
      <c r="O48" s="148">
        <f t="shared" si="1"/>
        <v>0</v>
      </c>
      <c r="P48" s="148">
        <f t="shared" si="8"/>
        <v>0</v>
      </c>
      <c r="Q48" s="83"/>
      <c r="R48" s="83"/>
      <c r="S48" s="143">
        <f t="shared" si="19"/>
        <v>0</v>
      </c>
      <c r="T48" s="83"/>
      <c r="U48" s="83"/>
      <c r="V48" s="143">
        <f t="shared" si="20"/>
        <v>0</v>
      </c>
      <c r="W48" s="143">
        <f t="shared" si="2"/>
        <v>0</v>
      </c>
      <c r="X48" s="79"/>
      <c r="Y48" s="89"/>
      <c r="Z48" s="90">
        <f t="shared" si="3"/>
        <v>0</v>
      </c>
      <c r="AA48" s="147">
        <f>IF(Parámetros!$D$19="N/A",0,W48-K48)</f>
        <v>0</v>
      </c>
      <c r="AB48" s="148">
        <f t="shared" si="4"/>
        <v>0</v>
      </c>
      <c r="AC48" s="148" t="e">
        <f t="shared" si="5"/>
        <v>#DIV/0!</v>
      </c>
      <c r="AD48" s="83"/>
      <c r="AE48" s="83"/>
      <c r="AF48" s="143">
        <f t="shared" si="21"/>
        <v>0</v>
      </c>
      <c r="AG48" s="79"/>
      <c r="AH48" s="89"/>
      <c r="AI48" s="147">
        <f>IF(Parámetros!$D$19="N/A",AF48-K48,AF48-W48)</f>
        <v>0</v>
      </c>
      <c r="AJ48" s="148">
        <f>IF(Parámetros!$D$19="N/A",IF(ISERROR(IF(AND(K48&gt;1,AF48=0),0%,IF(AND(K48=0,AF48&gt;1),100%,AI48/W48))),0,IF(AND(K48&gt;1,AF48=0),0%,IF(AND(K48=0,AF48&gt;1),100%,AI48/K48))),IF(ISERROR(IF(AND(W48&gt;1,AF48=0),0%,IF(AND(W48=0,AF48&gt;1),100%,AI48/W48))),0,IF(AND(W48&gt;1,AF48=0),0%,IF(AND(W48=0,AF48&gt;1),100%,AI48/W48))))</f>
        <v>0</v>
      </c>
      <c r="AK48" s="148" t="e">
        <f t="shared" si="9"/>
        <v>#DIV/0!</v>
      </c>
      <c r="AL48" s="83"/>
      <c r="AM48" s="83"/>
      <c r="AN48" s="143">
        <f t="shared" si="22"/>
        <v>0</v>
      </c>
      <c r="AO48" s="79"/>
      <c r="AP48" s="89"/>
      <c r="AQ48" s="147">
        <f t="shared" si="6"/>
        <v>0</v>
      </c>
      <c r="AR48" s="148">
        <f t="shared" si="7"/>
        <v>0</v>
      </c>
      <c r="AS48" s="148">
        <f t="shared" si="10"/>
        <v>0</v>
      </c>
    </row>
    <row r="49" spans="2:45" s="40" customFormat="1" ht="15">
      <c r="B49" s="93"/>
      <c r="C49" s="93"/>
      <c r="D49" s="91" t="s">
        <v>188</v>
      </c>
      <c r="E49" s="91" t="s">
        <v>140</v>
      </c>
      <c r="F49" s="83"/>
      <c r="G49" s="83"/>
      <c r="H49" s="143">
        <f t="shared" si="17"/>
        <v>0</v>
      </c>
      <c r="I49" s="83"/>
      <c r="J49" s="83"/>
      <c r="K49" s="143">
        <f t="shared" si="18"/>
        <v>0</v>
      </c>
      <c r="L49" s="79"/>
      <c r="M49" s="89"/>
      <c r="N49" s="147">
        <f t="shared" si="0"/>
        <v>0</v>
      </c>
      <c r="O49" s="148">
        <f t="shared" si="1"/>
        <v>0</v>
      </c>
      <c r="P49" s="148">
        <f t="shared" si="8"/>
        <v>0</v>
      </c>
      <c r="Q49" s="83"/>
      <c r="R49" s="83"/>
      <c r="S49" s="143">
        <f t="shared" si="19"/>
        <v>0</v>
      </c>
      <c r="T49" s="83"/>
      <c r="U49" s="83"/>
      <c r="V49" s="143">
        <f t="shared" si="20"/>
        <v>0</v>
      </c>
      <c r="W49" s="143">
        <f t="shared" si="2"/>
        <v>0</v>
      </c>
      <c r="X49" s="79"/>
      <c r="Y49" s="89"/>
      <c r="Z49" s="90">
        <f t="shared" si="3"/>
        <v>0</v>
      </c>
      <c r="AA49" s="147">
        <f>IF(Parámetros!$D$19="N/A",0,W49-K49)</f>
        <v>0</v>
      </c>
      <c r="AB49" s="148">
        <f t="shared" si="4"/>
        <v>0</v>
      </c>
      <c r="AC49" s="148" t="e">
        <f t="shared" si="5"/>
        <v>#DIV/0!</v>
      </c>
      <c r="AD49" s="83"/>
      <c r="AE49" s="83"/>
      <c r="AF49" s="143">
        <f t="shared" si="21"/>
        <v>0</v>
      </c>
      <c r="AG49" s="79"/>
      <c r="AH49" s="89"/>
      <c r="AI49" s="147">
        <f>IF(Parámetros!$D$19="N/A",AF49-K49,AF49-W49)</f>
        <v>0</v>
      </c>
      <c r="AJ49" s="148">
        <f>IF(Parámetros!$D$19="N/A",IF(ISERROR(IF(AND(K49&gt;1,AF49=0),0%,IF(AND(K49=0,AF49&gt;1),100%,AI49/W49))),0,IF(AND(K49&gt;1,AF49=0),0%,IF(AND(K49=0,AF49&gt;1),100%,AI49/K49))),IF(ISERROR(IF(AND(W49&gt;1,AF49=0),0%,IF(AND(W49=0,AF49&gt;1),100%,AI49/W49))),0,IF(AND(W49&gt;1,AF49=0),0%,IF(AND(W49=0,AF49&gt;1),100%,AI49/W49))))</f>
        <v>0</v>
      </c>
      <c r="AK49" s="148" t="e">
        <f t="shared" si="9"/>
        <v>#DIV/0!</v>
      </c>
      <c r="AL49" s="83"/>
      <c r="AM49" s="83"/>
      <c r="AN49" s="143">
        <f t="shared" si="22"/>
        <v>0</v>
      </c>
      <c r="AO49" s="79"/>
      <c r="AP49" s="89"/>
      <c r="AQ49" s="147">
        <f t="shared" si="6"/>
        <v>0</v>
      </c>
      <c r="AR49" s="148">
        <f t="shared" si="7"/>
        <v>0</v>
      </c>
      <c r="AS49" s="148">
        <f t="shared" si="10"/>
        <v>0</v>
      </c>
    </row>
    <row r="50" spans="2:45" s="40" customFormat="1" ht="15">
      <c r="B50" s="93"/>
      <c r="C50" s="93"/>
      <c r="D50" s="86" t="s">
        <v>189</v>
      </c>
      <c r="E50" s="99" t="s">
        <v>141</v>
      </c>
      <c r="F50" s="83"/>
      <c r="G50" s="83"/>
      <c r="H50" s="143">
        <f t="shared" si="17"/>
        <v>0</v>
      </c>
      <c r="I50" s="83"/>
      <c r="J50" s="83"/>
      <c r="K50" s="143">
        <f t="shared" si="18"/>
        <v>0</v>
      </c>
      <c r="L50" s="79"/>
      <c r="M50" s="89"/>
      <c r="N50" s="147">
        <f t="shared" si="0"/>
        <v>0</v>
      </c>
      <c r="O50" s="148">
        <f t="shared" si="1"/>
        <v>0</v>
      </c>
      <c r="P50" s="148">
        <f t="shared" si="8"/>
        <v>0</v>
      </c>
      <c r="Q50" s="83"/>
      <c r="R50" s="83"/>
      <c r="S50" s="143">
        <f t="shared" si="19"/>
        <v>0</v>
      </c>
      <c r="T50" s="83"/>
      <c r="U50" s="83"/>
      <c r="V50" s="143">
        <f t="shared" si="20"/>
        <v>0</v>
      </c>
      <c r="W50" s="143">
        <f t="shared" si="2"/>
        <v>0</v>
      </c>
      <c r="X50" s="79"/>
      <c r="Y50" s="89"/>
      <c r="Z50" s="90">
        <f t="shared" si="3"/>
        <v>0</v>
      </c>
      <c r="AA50" s="147">
        <f>IF(Parámetros!$D$19="N/A",0,W50-K50)</f>
        <v>0</v>
      </c>
      <c r="AB50" s="148">
        <f t="shared" si="4"/>
        <v>0</v>
      </c>
      <c r="AC50" s="148" t="e">
        <f>+IF($AA$51&lt;1,AA50/-$AA$51,AA50/$AA$51)</f>
        <v>#DIV/0!</v>
      </c>
      <c r="AD50" s="83"/>
      <c r="AE50" s="83"/>
      <c r="AF50" s="143">
        <f t="shared" si="21"/>
        <v>0</v>
      </c>
      <c r="AG50" s="79"/>
      <c r="AH50" s="89"/>
      <c r="AI50" s="147">
        <f>IF(Parámetros!$D$19="N/A",AF50-K50,AF50-W50)</f>
        <v>0</v>
      </c>
      <c r="AJ50" s="148">
        <f>IF(Parámetros!$D$19="N/A",IF(ISERROR(IF(AND(K50&gt;1,AF50=0),0%,IF(AND(K50=0,AF50&gt;1),100%,AI50/W50))),0,IF(AND(K50&gt;1,AF50=0),0%,IF(AND(K50=0,AF50&gt;1),100%,AI50/K50))),IF(ISERROR(IF(AND(W50&gt;1,AF50=0),0%,IF(AND(W50=0,AF50&gt;1),100%,AI50/W50))),0,IF(AND(W50&gt;1,AF50=0),0%,IF(AND(W50=0,AF50&gt;1),100%,AI50/W50))))</f>
        <v>0</v>
      </c>
      <c r="AK50" s="148" t="e">
        <f aca="true" t="shared" si="23" ref="AK50">+IF($AI$168&lt;1,AI50/-$AI$168,AI50/$AI$168)</f>
        <v>#DIV/0!</v>
      </c>
      <c r="AL50" s="83"/>
      <c r="AM50" s="83"/>
      <c r="AN50" s="143">
        <f t="shared" si="22"/>
        <v>0</v>
      </c>
      <c r="AO50" s="79"/>
      <c r="AP50" s="89"/>
      <c r="AQ50" s="147">
        <f t="shared" si="6"/>
        <v>0</v>
      </c>
      <c r="AR50" s="148">
        <f t="shared" si="7"/>
        <v>0</v>
      </c>
      <c r="AS50" s="148">
        <f>+IF($AQ$51&lt;1,AQ50/-$AQ$51,AQ50/$AQ$51)</f>
        <v>0</v>
      </c>
    </row>
    <row r="51" spans="2:45" s="106" customFormat="1" ht="26.25" customHeight="1">
      <c r="B51" s="93"/>
      <c r="C51" s="93"/>
      <c r="D51" s="100"/>
      <c r="E51" s="101" t="s">
        <v>323</v>
      </c>
      <c r="F51" s="83"/>
      <c r="G51" s="83"/>
      <c r="H51" s="144">
        <f>+H24+H29+H34+H46+H49+H50</f>
        <v>100</v>
      </c>
      <c r="I51" s="83"/>
      <c r="J51" s="83"/>
      <c r="K51" s="144">
        <f>+K24+K29+K34+K46+K49+K50</f>
        <v>120</v>
      </c>
      <c r="L51" s="79"/>
      <c r="M51" s="89"/>
      <c r="N51" s="149">
        <f>+N24+N29+N34+N46+N49+N50</f>
        <v>20</v>
      </c>
      <c r="O51" s="150"/>
      <c r="P51" s="150"/>
      <c r="Q51" s="83"/>
      <c r="R51" s="83"/>
      <c r="S51" s="144">
        <f>+S24+S29+S34+S46+S49+S50</f>
        <v>60</v>
      </c>
      <c r="T51" s="102"/>
      <c r="U51" s="102"/>
      <c r="V51" s="144">
        <f>+V24+V29+V34+V46+V49+V50</f>
        <v>70</v>
      </c>
      <c r="W51" s="144">
        <f>+W24+W29+W34+W46+W49+W50</f>
        <v>130</v>
      </c>
      <c r="X51" s="104"/>
      <c r="Y51" s="105"/>
      <c r="Z51" s="103"/>
      <c r="AA51" s="147">
        <f>IF(Parámetros!$D$19="N/A",0,W51-K51)</f>
        <v>0</v>
      </c>
      <c r="AB51" s="150"/>
      <c r="AC51" s="150"/>
      <c r="AD51" s="83"/>
      <c r="AE51" s="83"/>
      <c r="AF51" s="144">
        <f>+AF24+AF29+AF34+AF46+AF49+AF50</f>
        <v>120</v>
      </c>
      <c r="AG51" s="104"/>
      <c r="AH51" s="105"/>
      <c r="AI51" s="147">
        <f>IF(Parámetros!$D$19="N/A",AF51-K51,AF51-W51)</f>
        <v>0</v>
      </c>
      <c r="AJ51" s="150"/>
      <c r="AK51" s="150"/>
      <c r="AL51" s="83"/>
      <c r="AM51" s="83"/>
      <c r="AN51" s="144">
        <f>+AN24+AN29+AN34+AN46+AN49+AN50</f>
        <v>140</v>
      </c>
      <c r="AO51" s="104"/>
      <c r="AP51" s="105"/>
      <c r="AQ51" s="149">
        <f>+AQ24+AQ29+AQ34+AQ46+AQ49+AQ50</f>
        <v>20</v>
      </c>
      <c r="AR51" s="150"/>
      <c r="AS51" s="150"/>
    </row>
    <row r="52" spans="2:45" s="106" customFormat="1" ht="18">
      <c r="B52" s="93"/>
      <c r="C52" s="93"/>
      <c r="D52" s="100"/>
      <c r="E52" s="107"/>
      <c r="F52" s="83"/>
      <c r="G52" s="83"/>
      <c r="H52" s="144"/>
      <c r="I52" s="83"/>
      <c r="J52" s="83"/>
      <c r="K52" s="144"/>
      <c r="L52" s="79"/>
      <c r="M52" s="89"/>
      <c r="N52" s="149"/>
      <c r="O52" s="150"/>
      <c r="P52" s="150"/>
      <c r="Q52" s="83"/>
      <c r="R52" s="83"/>
      <c r="S52" s="144"/>
      <c r="T52" s="102"/>
      <c r="U52" s="102"/>
      <c r="V52" s="144"/>
      <c r="W52" s="144"/>
      <c r="X52" s="104"/>
      <c r="Y52" s="105"/>
      <c r="Z52" s="103"/>
      <c r="AA52" s="149"/>
      <c r="AB52" s="150"/>
      <c r="AC52" s="150"/>
      <c r="AD52" s="83"/>
      <c r="AE52" s="83"/>
      <c r="AF52" s="144"/>
      <c r="AG52" s="104"/>
      <c r="AH52" s="105"/>
      <c r="AI52" s="149"/>
      <c r="AJ52" s="150"/>
      <c r="AK52" s="150"/>
      <c r="AL52" s="83"/>
      <c r="AM52" s="83"/>
      <c r="AN52" s="144"/>
      <c r="AO52" s="104"/>
      <c r="AP52" s="105"/>
      <c r="AQ52" s="149"/>
      <c r="AR52" s="150"/>
      <c r="AS52" s="150"/>
    </row>
    <row r="53" spans="2:45" s="40" customFormat="1" ht="25.5">
      <c r="B53" s="93"/>
      <c r="C53" s="93"/>
      <c r="D53" s="87" t="s">
        <v>190</v>
      </c>
      <c r="E53" s="108" t="s">
        <v>142</v>
      </c>
      <c r="F53" s="83"/>
      <c r="G53" s="83"/>
      <c r="H53" s="143">
        <f>+H54+H73</f>
        <v>0</v>
      </c>
      <c r="I53" s="83"/>
      <c r="J53" s="83"/>
      <c r="K53" s="143">
        <f>+K54+K73</f>
        <v>0</v>
      </c>
      <c r="L53" s="79"/>
      <c r="M53" s="89"/>
      <c r="N53" s="147">
        <f aca="true" t="shared" si="24" ref="N53:N84">+K53-H53</f>
        <v>0</v>
      </c>
      <c r="O53" s="148">
        <f aca="true" t="shared" si="25" ref="O53:O84">IF(ISERROR(IF(AND(H53&gt;1,K53=0),0%,IF(AND(H53=0,K53&gt;1),100%,N53/H53))),0,IF(AND(H53&gt;1,K53=0),0%,IF(AND(H53=0,K53&gt;1),100%,N53/H53)))</f>
        <v>0</v>
      </c>
      <c r="P53" s="148"/>
      <c r="Q53" s="83"/>
      <c r="R53" s="83"/>
      <c r="S53" s="143">
        <f>+S54+S73</f>
        <v>0</v>
      </c>
      <c r="T53" s="83"/>
      <c r="U53" s="83"/>
      <c r="V53" s="143">
        <f>+V54+V73</f>
        <v>0</v>
      </c>
      <c r="W53" s="143">
        <f t="shared" si="2"/>
        <v>0</v>
      </c>
      <c r="X53" s="79"/>
      <c r="Y53" s="89"/>
      <c r="Z53" s="90">
        <f>+IF($W$168&lt;1,W53/-$W$168,W53/$W$168)</f>
        <v>0</v>
      </c>
      <c r="AA53" s="147">
        <f>IF(Parámetros!$D$19="N/A",0,W53-K53)</f>
        <v>0</v>
      </c>
      <c r="AB53" s="148">
        <f aca="true" t="shared" si="26" ref="AB53:AB84">IF(ISERROR(IF(AND(K53&gt;1,W53=0),0%,IF(AND(K53=0,W53&gt;1),100%,AA53/K53))),0,IF(AND(K53&gt;1,W53=0),0%,IF(AND(K53=0,W53&gt;1),100%,AA53/K53)))</f>
        <v>0</v>
      </c>
      <c r="AC53" s="148"/>
      <c r="AD53" s="83"/>
      <c r="AE53" s="83"/>
      <c r="AF53" s="143">
        <f>+AF54+AF73</f>
        <v>0</v>
      </c>
      <c r="AG53" s="79"/>
      <c r="AH53" s="89"/>
      <c r="AI53" s="147">
        <f aca="true" t="shared" si="27" ref="AI53:AI84">+AF53-W53</f>
        <v>0</v>
      </c>
      <c r="AJ53" s="148">
        <f aca="true" t="shared" si="28" ref="AJ53:AJ84">IF(ISERROR(IF(AND(W53&gt;1,AF53=0),0%,IF(AND(W53=0,AF53&gt;1),100%,AI53/W53))),0,IF(AND(W53&gt;1,AF53=0),0%,IF(AND(W53=0,AF53&gt;1),100%,AI53/W53)))</f>
        <v>0</v>
      </c>
      <c r="AK53" s="148"/>
      <c r="AL53" s="83"/>
      <c r="AM53" s="83"/>
      <c r="AN53" s="143">
        <f>+AN54+AN73</f>
        <v>0</v>
      </c>
      <c r="AO53" s="79"/>
      <c r="AP53" s="89"/>
      <c r="AQ53" s="147">
        <f aca="true" t="shared" si="29" ref="AQ53:AQ84">+AN53-AF53</f>
        <v>0</v>
      </c>
      <c r="AR53" s="148">
        <f aca="true" t="shared" si="30" ref="AR53:AR84">IF(ISERROR(IF(AND(AF53&gt;1,AN53=0),0%,IF(AND(AF53=0,AN53&gt;1),100%,AQ53/AF53))),0,IF(AND(AF53&gt;1,AN53=0),0%,IF(AND(AF53=0,AN53&gt;1),100%,AQ53/AF53)))</f>
        <v>0</v>
      </c>
      <c r="AS53" s="148"/>
    </row>
    <row r="54" spans="2:45" s="40" customFormat="1" ht="15">
      <c r="B54" s="93"/>
      <c r="C54" s="93"/>
      <c r="D54" s="109" t="s">
        <v>191</v>
      </c>
      <c r="E54" s="96" t="s">
        <v>143</v>
      </c>
      <c r="F54" s="83"/>
      <c r="G54" s="83"/>
      <c r="H54" s="143">
        <f>+H55+H67</f>
        <v>0</v>
      </c>
      <c r="I54" s="83"/>
      <c r="J54" s="83"/>
      <c r="K54" s="143">
        <f>+K55+K67</f>
        <v>0</v>
      </c>
      <c r="L54" s="79"/>
      <c r="M54" s="89"/>
      <c r="N54" s="147">
        <f t="shared" si="24"/>
        <v>0</v>
      </c>
      <c r="O54" s="148">
        <f t="shared" si="25"/>
        <v>0</v>
      </c>
      <c r="P54" s="148"/>
      <c r="Q54" s="83"/>
      <c r="R54" s="83"/>
      <c r="S54" s="143">
        <f>+S55+S67</f>
        <v>0</v>
      </c>
      <c r="T54" s="83"/>
      <c r="U54" s="83"/>
      <c r="V54" s="143">
        <f>+V55+V67</f>
        <v>0</v>
      </c>
      <c r="W54" s="143">
        <f t="shared" si="2"/>
        <v>0</v>
      </c>
      <c r="X54" s="79"/>
      <c r="Y54" s="89"/>
      <c r="Z54" s="90">
        <f>+IF($W$168&lt;1,W54/-$W$168,W54/$W$168)</f>
        <v>0</v>
      </c>
      <c r="AA54" s="147">
        <f>IF(Parámetros!$D$19="N/A",0,W54-K54)</f>
        <v>0</v>
      </c>
      <c r="AB54" s="148">
        <f t="shared" si="26"/>
        <v>0</v>
      </c>
      <c r="AC54" s="148"/>
      <c r="AD54" s="83"/>
      <c r="AE54" s="83"/>
      <c r="AF54" s="143">
        <f>+AF55+AF67</f>
        <v>0</v>
      </c>
      <c r="AG54" s="79"/>
      <c r="AH54" s="89"/>
      <c r="AI54" s="147">
        <f t="shared" si="27"/>
        <v>0</v>
      </c>
      <c r="AJ54" s="148">
        <f t="shared" si="28"/>
        <v>0</v>
      </c>
      <c r="AK54" s="148"/>
      <c r="AL54" s="83"/>
      <c r="AM54" s="83"/>
      <c r="AN54" s="143">
        <f>+AN55+AN67</f>
        <v>0</v>
      </c>
      <c r="AO54" s="79"/>
      <c r="AP54" s="89"/>
      <c r="AQ54" s="147">
        <f t="shared" si="29"/>
        <v>0</v>
      </c>
      <c r="AR54" s="148">
        <f t="shared" si="30"/>
        <v>0</v>
      </c>
      <c r="AS54" s="148"/>
    </row>
    <row r="55" spans="2:45" s="40" customFormat="1" ht="25.5">
      <c r="B55" s="93"/>
      <c r="C55" s="93"/>
      <c r="D55" s="110" t="s">
        <v>192</v>
      </c>
      <c r="E55" s="111" t="s">
        <v>269</v>
      </c>
      <c r="F55" s="83"/>
      <c r="G55" s="83"/>
      <c r="H55" s="143">
        <f>+H56+H60+H61+H62+H63+H64+H65+H66</f>
        <v>0</v>
      </c>
      <c r="I55" s="83"/>
      <c r="J55" s="83"/>
      <c r="K55" s="143">
        <f>+K56+K60+K61+K62+K63+K64+K65+K66</f>
        <v>0</v>
      </c>
      <c r="L55" s="79"/>
      <c r="M55" s="89"/>
      <c r="N55" s="147">
        <f t="shared" si="24"/>
        <v>0</v>
      </c>
      <c r="O55" s="148">
        <f t="shared" si="25"/>
        <v>0</v>
      </c>
      <c r="P55" s="148"/>
      <c r="Q55" s="83"/>
      <c r="R55" s="83"/>
      <c r="S55" s="143">
        <f>+S56+S60+S61+S62+S63+S64+S65+S66</f>
        <v>0</v>
      </c>
      <c r="T55" s="83"/>
      <c r="U55" s="83"/>
      <c r="V55" s="143">
        <f>+V56+V60+V61+V62+V63+V64+V65+V66</f>
        <v>0</v>
      </c>
      <c r="W55" s="143">
        <f t="shared" si="2"/>
        <v>0</v>
      </c>
      <c r="X55" s="79"/>
      <c r="Y55" s="89"/>
      <c r="Z55" s="90">
        <f>+IF($W$168&lt;1,W55/-$W$168,W55/$W$168)</f>
        <v>0</v>
      </c>
      <c r="AA55" s="147">
        <f>IF(Parámetros!$D$19="N/A",0,W55-K55)</f>
        <v>0</v>
      </c>
      <c r="AB55" s="148">
        <f t="shared" si="26"/>
        <v>0</v>
      </c>
      <c r="AC55" s="148"/>
      <c r="AD55" s="83"/>
      <c r="AE55" s="83"/>
      <c r="AF55" s="143">
        <f>+AF56+AF60+AF61+AF62+AF63+AF64+AF65+AF66</f>
        <v>0</v>
      </c>
      <c r="AG55" s="79"/>
      <c r="AH55" s="89"/>
      <c r="AI55" s="147">
        <f t="shared" si="27"/>
        <v>0</v>
      </c>
      <c r="AJ55" s="148">
        <f t="shared" si="28"/>
        <v>0</v>
      </c>
      <c r="AK55" s="148"/>
      <c r="AL55" s="83"/>
      <c r="AM55" s="83"/>
      <c r="AN55" s="143">
        <f>+AN56+AN60+AN61+AN62+AN63+AN64+AN65+AN66</f>
        <v>0</v>
      </c>
      <c r="AO55" s="79"/>
      <c r="AP55" s="89"/>
      <c r="AQ55" s="147">
        <f t="shared" si="29"/>
        <v>0</v>
      </c>
      <c r="AR55" s="148">
        <f t="shared" si="30"/>
        <v>0</v>
      </c>
      <c r="AS55" s="148"/>
    </row>
    <row r="56" spans="2:45" s="40" customFormat="1" ht="15">
      <c r="B56" s="93"/>
      <c r="C56" s="93"/>
      <c r="D56" s="112" t="s">
        <v>279</v>
      </c>
      <c r="E56" s="113" t="s">
        <v>144</v>
      </c>
      <c r="F56" s="83"/>
      <c r="G56" s="83"/>
      <c r="H56" s="143">
        <f>+H57+H58+H59</f>
        <v>0</v>
      </c>
      <c r="I56" s="83"/>
      <c r="J56" s="83"/>
      <c r="K56" s="143">
        <f>+K57+K58+K59</f>
        <v>0</v>
      </c>
      <c r="L56" s="79"/>
      <c r="M56" s="89"/>
      <c r="N56" s="147">
        <f t="shared" si="24"/>
        <v>0</v>
      </c>
      <c r="O56" s="148">
        <f t="shared" si="25"/>
        <v>0</v>
      </c>
      <c r="P56" s="148"/>
      <c r="Q56" s="83"/>
      <c r="R56" s="83"/>
      <c r="S56" s="143">
        <f>+S57+S58+S59</f>
        <v>0</v>
      </c>
      <c r="T56" s="83"/>
      <c r="U56" s="83"/>
      <c r="V56" s="143">
        <f>+V57+V58+V59</f>
        <v>0</v>
      </c>
      <c r="W56" s="143">
        <f t="shared" si="2"/>
        <v>0</v>
      </c>
      <c r="X56" s="79"/>
      <c r="Y56" s="89"/>
      <c r="Z56" s="90">
        <f>+IF($W$168&lt;1,W56/-$W$168,W56/$W$168)</f>
        <v>0</v>
      </c>
      <c r="AA56" s="147">
        <f>IF(Parámetros!$D$19="N/A",0,W56-K56)</f>
        <v>0</v>
      </c>
      <c r="AB56" s="148">
        <f t="shared" si="26"/>
        <v>0</v>
      </c>
      <c r="AC56" s="148"/>
      <c r="AD56" s="83"/>
      <c r="AE56" s="83"/>
      <c r="AF56" s="143">
        <f>+AF57+AF58+AF59</f>
        <v>0</v>
      </c>
      <c r="AG56" s="79"/>
      <c r="AH56" s="89"/>
      <c r="AI56" s="147">
        <f t="shared" si="27"/>
        <v>0</v>
      </c>
      <c r="AJ56" s="148">
        <f t="shared" si="28"/>
        <v>0</v>
      </c>
      <c r="AK56" s="148"/>
      <c r="AL56" s="83"/>
      <c r="AM56" s="83"/>
      <c r="AN56" s="143">
        <f>+AN57+AN58+AN59</f>
        <v>0</v>
      </c>
      <c r="AO56" s="79"/>
      <c r="AP56" s="89"/>
      <c r="AQ56" s="147">
        <f t="shared" si="29"/>
        <v>0</v>
      </c>
      <c r="AR56" s="148">
        <f t="shared" si="30"/>
        <v>0</v>
      </c>
      <c r="AS56" s="148"/>
    </row>
    <row r="57" spans="2:45" s="40" customFormat="1" ht="15">
      <c r="B57" s="93"/>
      <c r="C57" s="93"/>
      <c r="D57" s="114" t="s">
        <v>280</v>
      </c>
      <c r="E57" s="98" t="s">
        <v>270</v>
      </c>
      <c r="F57" s="83"/>
      <c r="G57" s="83"/>
      <c r="H57" s="143">
        <f>+F57+G57</f>
        <v>0</v>
      </c>
      <c r="I57" s="83"/>
      <c r="J57" s="83"/>
      <c r="K57" s="143">
        <f>+I57+J57</f>
        <v>0</v>
      </c>
      <c r="L57" s="79"/>
      <c r="M57" s="89"/>
      <c r="N57" s="147">
        <f t="shared" si="24"/>
        <v>0</v>
      </c>
      <c r="O57" s="148">
        <f t="shared" si="25"/>
        <v>0</v>
      </c>
      <c r="P57" s="148"/>
      <c r="Q57" s="83"/>
      <c r="R57" s="83"/>
      <c r="S57" s="143">
        <f>+Q57+R57</f>
        <v>0</v>
      </c>
      <c r="T57" s="83"/>
      <c r="U57" s="83"/>
      <c r="V57" s="143">
        <f>+T57+U57</f>
        <v>0</v>
      </c>
      <c r="W57" s="143">
        <f t="shared" si="2"/>
        <v>0</v>
      </c>
      <c r="X57" s="79"/>
      <c r="Y57" s="89"/>
      <c r="Z57" s="90">
        <f>+IF($W$168&lt;1,W57/-$W$168,W57/$W$168)</f>
        <v>0</v>
      </c>
      <c r="AA57" s="147">
        <f>IF(Parámetros!$D$19="N/A",0,W57-K57)</f>
        <v>0</v>
      </c>
      <c r="AB57" s="148">
        <f t="shared" si="26"/>
        <v>0</v>
      </c>
      <c r="AC57" s="148"/>
      <c r="AD57" s="83"/>
      <c r="AE57" s="83"/>
      <c r="AF57" s="143">
        <f>+AD57+AE57</f>
        <v>0</v>
      </c>
      <c r="AG57" s="79"/>
      <c r="AH57" s="89"/>
      <c r="AI57" s="147">
        <f t="shared" si="27"/>
        <v>0</v>
      </c>
      <c r="AJ57" s="148">
        <f t="shared" si="28"/>
        <v>0</v>
      </c>
      <c r="AK57" s="148"/>
      <c r="AL57" s="83"/>
      <c r="AM57" s="83"/>
      <c r="AN57" s="143">
        <f>+AL57+AM57</f>
        <v>0</v>
      </c>
      <c r="AO57" s="79"/>
      <c r="AP57" s="89"/>
      <c r="AQ57" s="147">
        <f t="shared" si="29"/>
        <v>0</v>
      </c>
      <c r="AR57" s="148">
        <f t="shared" si="30"/>
        <v>0</v>
      </c>
      <c r="AS57" s="148"/>
    </row>
    <row r="58" spans="2:45" s="40" customFormat="1" ht="15">
      <c r="B58" s="93"/>
      <c r="C58" s="93"/>
      <c r="D58" s="114" t="s">
        <v>281</v>
      </c>
      <c r="E58" s="98" t="s">
        <v>145</v>
      </c>
      <c r="F58" s="83"/>
      <c r="G58" s="83"/>
      <c r="H58" s="143">
        <f aca="true" t="shared" si="31" ref="H58:H66">+F58+G58</f>
        <v>0</v>
      </c>
      <c r="I58" s="83"/>
      <c r="J58" s="83"/>
      <c r="K58" s="143">
        <f aca="true" t="shared" si="32" ref="K58:K66">+I58+J58</f>
        <v>0</v>
      </c>
      <c r="L58" s="79"/>
      <c r="M58" s="89"/>
      <c r="N58" s="147">
        <f t="shared" si="24"/>
        <v>0</v>
      </c>
      <c r="O58" s="148">
        <f t="shared" si="25"/>
        <v>0</v>
      </c>
      <c r="P58" s="148"/>
      <c r="Q58" s="83"/>
      <c r="R58" s="83"/>
      <c r="S58" s="143">
        <f aca="true" t="shared" si="33" ref="S58:S66">+Q58+R58</f>
        <v>0</v>
      </c>
      <c r="T58" s="83"/>
      <c r="U58" s="83"/>
      <c r="V58" s="143">
        <f aca="true" t="shared" si="34" ref="V58:V66">+T58+U58</f>
        <v>0</v>
      </c>
      <c r="W58" s="143">
        <f aca="true" t="shared" si="35" ref="W58:W89">+S58+V58</f>
        <v>0</v>
      </c>
      <c r="X58" s="79"/>
      <c r="Y58" s="89"/>
      <c r="Z58" s="90">
        <f aca="true" t="shared" si="36" ref="Z58:Z89">+IF($W$168&lt;1,W58/-$W$168,W58/$W$168)</f>
        <v>0</v>
      </c>
      <c r="AA58" s="147">
        <f>IF(Parámetros!$D$19="N/A",0,W58-K58)</f>
        <v>0</v>
      </c>
      <c r="AB58" s="148">
        <f t="shared" si="26"/>
        <v>0</v>
      </c>
      <c r="AC58" s="148"/>
      <c r="AD58" s="83"/>
      <c r="AE58" s="83"/>
      <c r="AF58" s="143">
        <f aca="true" t="shared" si="37" ref="AF58:AF66">+AD58+AE58</f>
        <v>0</v>
      </c>
      <c r="AG58" s="79"/>
      <c r="AH58" s="89"/>
      <c r="AI58" s="147">
        <f t="shared" si="27"/>
        <v>0</v>
      </c>
      <c r="AJ58" s="148">
        <f t="shared" si="28"/>
        <v>0</v>
      </c>
      <c r="AK58" s="148"/>
      <c r="AL58" s="83"/>
      <c r="AM58" s="83"/>
      <c r="AN58" s="143">
        <f aca="true" t="shared" si="38" ref="AN58:AN66">+AL58+AM58</f>
        <v>0</v>
      </c>
      <c r="AO58" s="79"/>
      <c r="AP58" s="89"/>
      <c r="AQ58" s="147">
        <f t="shared" si="29"/>
        <v>0</v>
      </c>
      <c r="AR58" s="148">
        <f t="shared" si="30"/>
        <v>0</v>
      </c>
      <c r="AS58" s="148"/>
    </row>
    <row r="59" spans="2:45" s="40" customFormat="1" ht="15">
      <c r="B59" s="93"/>
      <c r="C59" s="93"/>
      <c r="D59" s="114" t="s">
        <v>282</v>
      </c>
      <c r="E59" s="98" t="s">
        <v>146</v>
      </c>
      <c r="F59" s="83"/>
      <c r="G59" s="83"/>
      <c r="H59" s="143">
        <f t="shared" si="31"/>
        <v>0</v>
      </c>
      <c r="I59" s="83"/>
      <c r="J59" s="83"/>
      <c r="K59" s="143">
        <f t="shared" si="32"/>
        <v>0</v>
      </c>
      <c r="L59" s="79"/>
      <c r="M59" s="89"/>
      <c r="N59" s="147">
        <f t="shared" si="24"/>
        <v>0</v>
      </c>
      <c r="O59" s="148">
        <f t="shared" si="25"/>
        <v>0</v>
      </c>
      <c r="P59" s="148"/>
      <c r="Q59" s="83"/>
      <c r="R59" s="83"/>
      <c r="S59" s="143">
        <f t="shared" si="33"/>
        <v>0</v>
      </c>
      <c r="T59" s="83"/>
      <c r="U59" s="83"/>
      <c r="V59" s="143">
        <f t="shared" si="34"/>
        <v>0</v>
      </c>
      <c r="W59" s="143">
        <f t="shared" si="35"/>
        <v>0</v>
      </c>
      <c r="X59" s="79"/>
      <c r="Y59" s="89"/>
      <c r="Z59" s="90">
        <f t="shared" si="36"/>
        <v>0</v>
      </c>
      <c r="AA59" s="147">
        <f>IF(Parámetros!$D$19="N/A",0,W59-K59)</f>
        <v>0</v>
      </c>
      <c r="AB59" s="148">
        <f t="shared" si="26"/>
        <v>0</v>
      </c>
      <c r="AC59" s="148"/>
      <c r="AD59" s="83"/>
      <c r="AE59" s="83"/>
      <c r="AF59" s="143">
        <f t="shared" si="37"/>
        <v>0</v>
      </c>
      <c r="AG59" s="79"/>
      <c r="AH59" s="89"/>
      <c r="AI59" s="147">
        <f t="shared" si="27"/>
        <v>0</v>
      </c>
      <c r="AJ59" s="148">
        <f t="shared" si="28"/>
        <v>0</v>
      </c>
      <c r="AK59" s="148"/>
      <c r="AL59" s="83"/>
      <c r="AM59" s="83"/>
      <c r="AN59" s="143">
        <f t="shared" si="38"/>
        <v>0</v>
      </c>
      <c r="AO59" s="79"/>
      <c r="AP59" s="89"/>
      <c r="AQ59" s="147">
        <f t="shared" si="29"/>
        <v>0</v>
      </c>
      <c r="AR59" s="148">
        <f t="shared" si="30"/>
        <v>0</v>
      </c>
      <c r="AS59" s="148"/>
    </row>
    <row r="60" spans="2:45" s="40" customFormat="1" ht="15">
      <c r="B60" s="93"/>
      <c r="C60" s="93"/>
      <c r="D60" s="114" t="s">
        <v>283</v>
      </c>
      <c r="E60" s="98" t="s">
        <v>147</v>
      </c>
      <c r="F60" s="83"/>
      <c r="G60" s="83"/>
      <c r="H60" s="143">
        <f t="shared" si="31"/>
        <v>0</v>
      </c>
      <c r="I60" s="83"/>
      <c r="J60" s="83"/>
      <c r="K60" s="143">
        <f t="shared" si="32"/>
        <v>0</v>
      </c>
      <c r="L60" s="79"/>
      <c r="M60" s="89"/>
      <c r="N60" s="147">
        <f t="shared" si="24"/>
        <v>0</v>
      </c>
      <c r="O60" s="148">
        <f t="shared" si="25"/>
        <v>0</v>
      </c>
      <c r="P60" s="148"/>
      <c r="Q60" s="83"/>
      <c r="R60" s="83"/>
      <c r="S60" s="143">
        <f t="shared" si="33"/>
        <v>0</v>
      </c>
      <c r="T60" s="83"/>
      <c r="U60" s="83"/>
      <c r="V60" s="143">
        <f t="shared" si="34"/>
        <v>0</v>
      </c>
      <c r="W60" s="143">
        <f t="shared" si="35"/>
        <v>0</v>
      </c>
      <c r="X60" s="79"/>
      <c r="Y60" s="89"/>
      <c r="Z60" s="90">
        <f t="shared" si="36"/>
        <v>0</v>
      </c>
      <c r="AA60" s="147">
        <f>IF(Parámetros!$D$19="N/A",0,W60-K60)</f>
        <v>0</v>
      </c>
      <c r="AB60" s="148">
        <f t="shared" si="26"/>
        <v>0</v>
      </c>
      <c r="AC60" s="148"/>
      <c r="AD60" s="83"/>
      <c r="AE60" s="83"/>
      <c r="AF60" s="143">
        <f t="shared" si="37"/>
        <v>0</v>
      </c>
      <c r="AG60" s="79"/>
      <c r="AH60" s="89"/>
      <c r="AI60" s="147">
        <f t="shared" si="27"/>
        <v>0</v>
      </c>
      <c r="AJ60" s="148">
        <f t="shared" si="28"/>
        <v>0</v>
      </c>
      <c r="AK60" s="148"/>
      <c r="AL60" s="83"/>
      <c r="AM60" s="83"/>
      <c r="AN60" s="143">
        <f t="shared" si="38"/>
        <v>0</v>
      </c>
      <c r="AO60" s="79"/>
      <c r="AP60" s="89"/>
      <c r="AQ60" s="147">
        <f t="shared" si="29"/>
        <v>0</v>
      </c>
      <c r="AR60" s="148">
        <f t="shared" si="30"/>
        <v>0</v>
      </c>
      <c r="AS60" s="148"/>
    </row>
    <row r="61" spans="2:45" s="40" customFormat="1" ht="15">
      <c r="B61" s="93"/>
      <c r="C61" s="93"/>
      <c r="D61" s="114" t="s">
        <v>284</v>
      </c>
      <c r="E61" s="98" t="s">
        <v>148</v>
      </c>
      <c r="F61" s="83"/>
      <c r="G61" s="83"/>
      <c r="H61" s="143">
        <f t="shared" si="31"/>
        <v>0</v>
      </c>
      <c r="I61" s="83"/>
      <c r="J61" s="83"/>
      <c r="K61" s="143">
        <f t="shared" si="32"/>
        <v>0</v>
      </c>
      <c r="L61" s="79"/>
      <c r="M61" s="89"/>
      <c r="N61" s="147">
        <f t="shared" si="24"/>
        <v>0</v>
      </c>
      <c r="O61" s="148">
        <f t="shared" si="25"/>
        <v>0</v>
      </c>
      <c r="P61" s="148"/>
      <c r="Q61" s="83"/>
      <c r="R61" s="83"/>
      <c r="S61" s="143">
        <f t="shared" si="33"/>
        <v>0</v>
      </c>
      <c r="T61" s="83"/>
      <c r="U61" s="83"/>
      <c r="V61" s="143">
        <f t="shared" si="34"/>
        <v>0</v>
      </c>
      <c r="W61" s="143">
        <f t="shared" si="35"/>
        <v>0</v>
      </c>
      <c r="X61" s="79"/>
      <c r="Y61" s="89"/>
      <c r="Z61" s="90">
        <f t="shared" si="36"/>
        <v>0</v>
      </c>
      <c r="AA61" s="147">
        <f>IF(Parámetros!$D$19="N/A",0,W61-K61)</f>
        <v>0</v>
      </c>
      <c r="AB61" s="148">
        <f t="shared" si="26"/>
        <v>0</v>
      </c>
      <c r="AC61" s="148"/>
      <c r="AD61" s="83"/>
      <c r="AE61" s="83"/>
      <c r="AF61" s="143">
        <f t="shared" si="37"/>
        <v>0</v>
      </c>
      <c r="AG61" s="79"/>
      <c r="AH61" s="89"/>
      <c r="AI61" s="147">
        <f t="shared" si="27"/>
        <v>0</v>
      </c>
      <c r="AJ61" s="148">
        <f t="shared" si="28"/>
        <v>0</v>
      </c>
      <c r="AK61" s="148"/>
      <c r="AL61" s="83"/>
      <c r="AM61" s="83"/>
      <c r="AN61" s="143">
        <f t="shared" si="38"/>
        <v>0</v>
      </c>
      <c r="AO61" s="79"/>
      <c r="AP61" s="89"/>
      <c r="AQ61" s="147">
        <f t="shared" si="29"/>
        <v>0</v>
      </c>
      <c r="AR61" s="148">
        <f t="shared" si="30"/>
        <v>0</v>
      </c>
      <c r="AS61" s="148"/>
    </row>
    <row r="62" spans="2:45" s="40" customFormat="1" ht="15">
      <c r="B62" s="93"/>
      <c r="C62" s="93"/>
      <c r="D62" s="114" t="s">
        <v>285</v>
      </c>
      <c r="E62" s="98" t="s">
        <v>149</v>
      </c>
      <c r="F62" s="83"/>
      <c r="G62" s="83"/>
      <c r="H62" s="143">
        <f t="shared" si="31"/>
        <v>0</v>
      </c>
      <c r="I62" s="83"/>
      <c r="J62" s="83"/>
      <c r="K62" s="143">
        <f t="shared" si="32"/>
        <v>0</v>
      </c>
      <c r="L62" s="79"/>
      <c r="M62" s="89"/>
      <c r="N62" s="147">
        <f t="shared" si="24"/>
        <v>0</v>
      </c>
      <c r="O62" s="148">
        <f t="shared" si="25"/>
        <v>0</v>
      </c>
      <c r="P62" s="148"/>
      <c r="Q62" s="83"/>
      <c r="R62" s="83"/>
      <c r="S62" s="143">
        <f t="shared" si="33"/>
        <v>0</v>
      </c>
      <c r="T62" s="83"/>
      <c r="U62" s="83"/>
      <c r="V62" s="143">
        <f t="shared" si="34"/>
        <v>0</v>
      </c>
      <c r="W62" s="143">
        <f t="shared" si="35"/>
        <v>0</v>
      </c>
      <c r="X62" s="79"/>
      <c r="Y62" s="89"/>
      <c r="Z62" s="90">
        <f t="shared" si="36"/>
        <v>0</v>
      </c>
      <c r="AA62" s="147">
        <f>IF(Parámetros!$D$19="N/A",0,W62-K62)</f>
        <v>0</v>
      </c>
      <c r="AB62" s="148">
        <f t="shared" si="26"/>
        <v>0</v>
      </c>
      <c r="AC62" s="148"/>
      <c r="AD62" s="83"/>
      <c r="AE62" s="83"/>
      <c r="AF62" s="143">
        <f t="shared" si="37"/>
        <v>0</v>
      </c>
      <c r="AG62" s="79"/>
      <c r="AH62" s="89"/>
      <c r="AI62" s="147">
        <f t="shared" si="27"/>
        <v>0</v>
      </c>
      <c r="AJ62" s="148">
        <f t="shared" si="28"/>
        <v>0</v>
      </c>
      <c r="AK62" s="148"/>
      <c r="AL62" s="83"/>
      <c r="AM62" s="83"/>
      <c r="AN62" s="143">
        <f t="shared" si="38"/>
        <v>0</v>
      </c>
      <c r="AO62" s="79"/>
      <c r="AP62" s="89"/>
      <c r="AQ62" s="147">
        <f t="shared" si="29"/>
        <v>0</v>
      </c>
      <c r="AR62" s="148">
        <f t="shared" si="30"/>
        <v>0</v>
      </c>
      <c r="AS62" s="148"/>
    </row>
    <row r="63" spans="2:45" s="40" customFormat="1" ht="15">
      <c r="B63" s="93"/>
      <c r="C63" s="93"/>
      <c r="D63" s="114" t="s">
        <v>286</v>
      </c>
      <c r="E63" s="98" t="s">
        <v>150</v>
      </c>
      <c r="F63" s="83"/>
      <c r="G63" s="83"/>
      <c r="H63" s="143">
        <f t="shared" si="31"/>
        <v>0</v>
      </c>
      <c r="I63" s="83"/>
      <c r="J63" s="83"/>
      <c r="K63" s="143">
        <f t="shared" si="32"/>
        <v>0</v>
      </c>
      <c r="L63" s="79"/>
      <c r="M63" s="89"/>
      <c r="N63" s="147">
        <f t="shared" si="24"/>
        <v>0</v>
      </c>
      <c r="O63" s="148">
        <f t="shared" si="25"/>
        <v>0</v>
      </c>
      <c r="P63" s="148"/>
      <c r="Q63" s="83"/>
      <c r="R63" s="83"/>
      <c r="S63" s="143">
        <f t="shared" si="33"/>
        <v>0</v>
      </c>
      <c r="T63" s="83"/>
      <c r="U63" s="83"/>
      <c r="V63" s="143">
        <f t="shared" si="34"/>
        <v>0</v>
      </c>
      <c r="W63" s="143">
        <f t="shared" si="35"/>
        <v>0</v>
      </c>
      <c r="X63" s="79"/>
      <c r="Y63" s="89"/>
      <c r="Z63" s="90">
        <f t="shared" si="36"/>
        <v>0</v>
      </c>
      <c r="AA63" s="147">
        <f>IF(Parámetros!$D$19="N/A",0,W63-K63)</f>
        <v>0</v>
      </c>
      <c r="AB63" s="148">
        <f t="shared" si="26"/>
        <v>0</v>
      </c>
      <c r="AC63" s="148"/>
      <c r="AD63" s="83"/>
      <c r="AE63" s="83"/>
      <c r="AF63" s="143">
        <f t="shared" si="37"/>
        <v>0</v>
      </c>
      <c r="AG63" s="79"/>
      <c r="AH63" s="89"/>
      <c r="AI63" s="147">
        <f t="shared" si="27"/>
        <v>0</v>
      </c>
      <c r="AJ63" s="148">
        <f t="shared" si="28"/>
        <v>0</v>
      </c>
      <c r="AK63" s="148"/>
      <c r="AL63" s="83"/>
      <c r="AM63" s="83"/>
      <c r="AN63" s="143">
        <f t="shared" si="38"/>
        <v>0</v>
      </c>
      <c r="AO63" s="79"/>
      <c r="AP63" s="89"/>
      <c r="AQ63" s="147">
        <f t="shared" si="29"/>
        <v>0</v>
      </c>
      <c r="AR63" s="148">
        <f t="shared" si="30"/>
        <v>0</v>
      </c>
      <c r="AS63" s="148"/>
    </row>
    <row r="64" spans="2:45" s="40" customFormat="1" ht="15">
      <c r="B64" s="93"/>
      <c r="C64" s="93"/>
      <c r="D64" s="114" t="s">
        <v>287</v>
      </c>
      <c r="E64" s="98" t="s">
        <v>151</v>
      </c>
      <c r="F64" s="83"/>
      <c r="G64" s="83"/>
      <c r="H64" s="143">
        <f t="shared" si="31"/>
        <v>0</v>
      </c>
      <c r="I64" s="83"/>
      <c r="J64" s="83"/>
      <c r="K64" s="143">
        <f t="shared" si="32"/>
        <v>0</v>
      </c>
      <c r="L64" s="79"/>
      <c r="M64" s="89"/>
      <c r="N64" s="147">
        <f t="shared" si="24"/>
        <v>0</v>
      </c>
      <c r="O64" s="148">
        <f t="shared" si="25"/>
        <v>0</v>
      </c>
      <c r="P64" s="148"/>
      <c r="Q64" s="83"/>
      <c r="R64" s="83"/>
      <c r="S64" s="143">
        <f t="shared" si="33"/>
        <v>0</v>
      </c>
      <c r="T64" s="83"/>
      <c r="U64" s="83"/>
      <c r="V64" s="143">
        <f t="shared" si="34"/>
        <v>0</v>
      </c>
      <c r="W64" s="143">
        <f t="shared" si="35"/>
        <v>0</v>
      </c>
      <c r="X64" s="79"/>
      <c r="Y64" s="89"/>
      <c r="Z64" s="90">
        <f t="shared" si="36"/>
        <v>0</v>
      </c>
      <c r="AA64" s="147">
        <f>IF(Parámetros!$D$19="N/A",0,W64-K64)</f>
        <v>0</v>
      </c>
      <c r="AB64" s="148">
        <f t="shared" si="26"/>
        <v>0</v>
      </c>
      <c r="AC64" s="148"/>
      <c r="AD64" s="83"/>
      <c r="AE64" s="83"/>
      <c r="AF64" s="143">
        <f t="shared" si="37"/>
        <v>0</v>
      </c>
      <c r="AG64" s="79"/>
      <c r="AH64" s="89"/>
      <c r="AI64" s="147">
        <f t="shared" si="27"/>
        <v>0</v>
      </c>
      <c r="AJ64" s="148">
        <f t="shared" si="28"/>
        <v>0</v>
      </c>
      <c r="AK64" s="148"/>
      <c r="AL64" s="83"/>
      <c r="AM64" s="83"/>
      <c r="AN64" s="143">
        <f t="shared" si="38"/>
        <v>0</v>
      </c>
      <c r="AO64" s="79"/>
      <c r="AP64" s="89"/>
      <c r="AQ64" s="147">
        <f t="shared" si="29"/>
        <v>0</v>
      </c>
      <c r="AR64" s="148">
        <f t="shared" si="30"/>
        <v>0</v>
      </c>
      <c r="AS64" s="148"/>
    </row>
    <row r="65" spans="2:45" s="40" customFormat="1" ht="15">
      <c r="B65" s="93"/>
      <c r="C65" s="93"/>
      <c r="D65" s="114" t="s">
        <v>288</v>
      </c>
      <c r="E65" s="98" t="s">
        <v>152</v>
      </c>
      <c r="F65" s="83"/>
      <c r="G65" s="83"/>
      <c r="H65" s="143">
        <f t="shared" si="31"/>
        <v>0</v>
      </c>
      <c r="I65" s="83"/>
      <c r="J65" s="83"/>
      <c r="K65" s="143">
        <f t="shared" si="32"/>
        <v>0</v>
      </c>
      <c r="L65" s="79"/>
      <c r="M65" s="89"/>
      <c r="N65" s="147">
        <f t="shared" si="24"/>
        <v>0</v>
      </c>
      <c r="O65" s="148">
        <f t="shared" si="25"/>
        <v>0</v>
      </c>
      <c r="P65" s="148"/>
      <c r="Q65" s="83"/>
      <c r="R65" s="83"/>
      <c r="S65" s="143">
        <f t="shared" si="33"/>
        <v>0</v>
      </c>
      <c r="T65" s="83"/>
      <c r="U65" s="83"/>
      <c r="V65" s="143">
        <f t="shared" si="34"/>
        <v>0</v>
      </c>
      <c r="W65" s="143">
        <f t="shared" si="35"/>
        <v>0</v>
      </c>
      <c r="X65" s="79"/>
      <c r="Y65" s="89"/>
      <c r="Z65" s="90">
        <f t="shared" si="36"/>
        <v>0</v>
      </c>
      <c r="AA65" s="147">
        <f>IF(Parámetros!$D$19="N/A",0,W65-K65)</f>
        <v>0</v>
      </c>
      <c r="AB65" s="148">
        <f t="shared" si="26"/>
        <v>0</v>
      </c>
      <c r="AC65" s="148"/>
      <c r="AD65" s="83"/>
      <c r="AE65" s="83"/>
      <c r="AF65" s="143">
        <f t="shared" si="37"/>
        <v>0</v>
      </c>
      <c r="AG65" s="79"/>
      <c r="AH65" s="89"/>
      <c r="AI65" s="147">
        <f t="shared" si="27"/>
        <v>0</v>
      </c>
      <c r="AJ65" s="148">
        <f t="shared" si="28"/>
        <v>0</v>
      </c>
      <c r="AK65" s="148"/>
      <c r="AL65" s="83"/>
      <c r="AM65" s="83"/>
      <c r="AN65" s="143">
        <f t="shared" si="38"/>
        <v>0</v>
      </c>
      <c r="AO65" s="79"/>
      <c r="AP65" s="89"/>
      <c r="AQ65" s="147">
        <f t="shared" si="29"/>
        <v>0</v>
      </c>
      <c r="AR65" s="148">
        <f t="shared" si="30"/>
        <v>0</v>
      </c>
      <c r="AS65" s="148"/>
    </row>
    <row r="66" spans="2:45" s="40" customFormat="1" ht="15">
      <c r="B66" s="93"/>
      <c r="C66" s="93"/>
      <c r="D66" s="114" t="s">
        <v>289</v>
      </c>
      <c r="E66" s="98" t="s">
        <v>153</v>
      </c>
      <c r="F66" s="83"/>
      <c r="G66" s="83"/>
      <c r="H66" s="143">
        <f t="shared" si="31"/>
        <v>0</v>
      </c>
      <c r="I66" s="83"/>
      <c r="J66" s="83"/>
      <c r="K66" s="143">
        <f t="shared" si="32"/>
        <v>0</v>
      </c>
      <c r="L66" s="79"/>
      <c r="M66" s="89"/>
      <c r="N66" s="147">
        <f t="shared" si="24"/>
        <v>0</v>
      </c>
      <c r="O66" s="148">
        <f t="shared" si="25"/>
        <v>0</v>
      </c>
      <c r="P66" s="148"/>
      <c r="Q66" s="83"/>
      <c r="R66" s="83"/>
      <c r="S66" s="143">
        <f t="shared" si="33"/>
        <v>0</v>
      </c>
      <c r="T66" s="83"/>
      <c r="U66" s="83"/>
      <c r="V66" s="143">
        <f t="shared" si="34"/>
        <v>0</v>
      </c>
      <c r="W66" s="143">
        <f t="shared" si="35"/>
        <v>0</v>
      </c>
      <c r="X66" s="79"/>
      <c r="Y66" s="89"/>
      <c r="Z66" s="90">
        <f t="shared" si="36"/>
        <v>0</v>
      </c>
      <c r="AA66" s="147">
        <f>IF(Parámetros!$D$19="N/A",0,W66-K66)</f>
        <v>0</v>
      </c>
      <c r="AB66" s="148">
        <f t="shared" si="26"/>
        <v>0</v>
      </c>
      <c r="AC66" s="148"/>
      <c r="AD66" s="83"/>
      <c r="AE66" s="83"/>
      <c r="AF66" s="143">
        <f t="shared" si="37"/>
        <v>0</v>
      </c>
      <c r="AG66" s="79"/>
      <c r="AH66" s="89"/>
      <c r="AI66" s="147">
        <f t="shared" si="27"/>
        <v>0</v>
      </c>
      <c r="AJ66" s="148">
        <f t="shared" si="28"/>
        <v>0</v>
      </c>
      <c r="AK66" s="148"/>
      <c r="AL66" s="83"/>
      <c r="AM66" s="83"/>
      <c r="AN66" s="143">
        <f t="shared" si="38"/>
        <v>0</v>
      </c>
      <c r="AO66" s="79"/>
      <c r="AP66" s="89"/>
      <c r="AQ66" s="147">
        <f t="shared" si="29"/>
        <v>0</v>
      </c>
      <c r="AR66" s="148">
        <f t="shared" si="30"/>
        <v>0</v>
      </c>
      <c r="AS66" s="148"/>
    </row>
    <row r="67" spans="2:45" s="40" customFormat="1" ht="15">
      <c r="B67" s="93"/>
      <c r="C67" s="93"/>
      <c r="D67" s="110" t="s">
        <v>193</v>
      </c>
      <c r="E67" s="111" t="s">
        <v>271</v>
      </c>
      <c r="F67" s="83"/>
      <c r="G67" s="83"/>
      <c r="H67" s="143">
        <f>+H68+H72</f>
        <v>0</v>
      </c>
      <c r="I67" s="83"/>
      <c r="J67" s="83"/>
      <c r="K67" s="143">
        <f>+K68+K72</f>
        <v>0</v>
      </c>
      <c r="L67" s="79"/>
      <c r="M67" s="89"/>
      <c r="N67" s="147">
        <f t="shared" si="24"/>
        <v>0</v>
      </c>
      <c r="O67" s="148">
        <f t="shared" si="25"/>
        <v>0</v>
      </c>
      <c r="P67" s="148"/>
      <c r="Q67" s="83"/>
      <c r="R67" s="83"/>
      <c r="S67" s="143">
        <f>+S68+S72</f>
        <v>0</v>
      </c>
      <c r="T67" s="83"/>
      <c r="U67" s="83"/>
      <c r="V67" s="143">
        <f>+V68+V72</f>
        <v>0</v>
      </c>
      <c r="W67" s="143">
        <f t="shared" si="35"/>
        <v>0</v>
      </c>
      <c r="X67" s="79"/>
      <c r="Y67" s="89"/>
      <c r="Z67" s="90">
        <f t="shared" si="36"/>
        <v>0</v>
      </c>
      <c r="AA67" s="147">
        <f>IF(Parámetros!$D$19="N/A",0,W67-K67)</f>
        <v>0</v>
      </c>
      <c r="AB67" s="148">
        <f t="shared" si="26"/>
        <v>0</v>
      </c>
      <c r="AC67" s="148"/>
      <c r="AD67" s="83"/>
      <c r="AE67" s="83"/>
      <c r="AF67" s="143">
        <f>+AF68+AF72</f>
        <v>0</v>
      </c>
      <c r="AG67" s="79"/>
      <c r="AH67" s="89"/>
      <c r="AI67" s="147">
        <f t="shared" si="27"/>
        <v>0</v>
      </c>
      <c r="AJ67" s="148">
        <f t="shared" si="28"/>
        <v>0</v>
      </c>
      <c r="AK67" s="148"/>
      <c r="AL67" s="83"/>
      <c r="AM67" s="83"/>
      <c r="AN67" s="143">
        <f>+AN68+AN72</f>
        <v>0</v>
      </c>
      <c r="AO67" s="79"/>
      <c r="AP67" s="89"/>
      <c r="AQ67" s="147">
        <f t="shared" si="29"/>
        <v>0</v>
      </c>
      <c r="AR67" s="148">
        <f t="shared" si="30"/>
        <v>0</v>
      </c>
      <c r="AS67" s="148"/>
    </row>
    <row r="68" spans="2:45" s="40" customFormat="1" ht="15">
      <c r="B68" s="93"/>
      <c r="C68" s="93"/>
      <c r="D68" s="112" t="s">
        <v>290</v>
      </c>
      <c r="E68" s="113" t="s">
        <v>154</v>
      </c>
      <c r="F68" s="83"/>
      <c r="G68" s="83"/>
      <c r="H68" s="143">
        <f>+H69+H70+H71</f>
        <v>0</v>
      </c>
      <c r="I68" s="83"/>
      <c r="J68" s="83"/>
      <c r="K68" s="143">
        <f>+K69+K70+K71</f>
        <v>0</v>
      </c>
      <c r="L68" s="79"/>
      <c r="M68" s="89"/>
      <c r="N68" s="147">
        <f t="shared" si="24"/>
        <v>0</v>
      </c>
      <c r="O68" s="148">
        <f t="shared" si="25"/>
        <v>0</v>
      </c>
      <c r="P68" s="148"/>
      <c r="Q68" s="83"/>
      <c r="R68" s="83"/>
      <c r="S68" s="143">
        <f>+S69+S70+S71</f>
        <v>0</v>
      </c>
      <c r="T68" s="83"/>
      <c r="U68" s="83"/>
      <c r="V68" s="143">
        <f>+V69+V70+V71</f>
        <v>0</v>
      </c>
      <c r="W68" s="143">
        <f t="shared" si="35"/>
        <v>0</v>
      </c>
      <c r="X68" s="79"/>
      <c r="Y68" s="89"/>
      <c r="Z68" s="90">
        <f t="shared" si="36"/>
        <v>0</v>
      </c>
      <c r="AA68" s="147">
        <f>IF(Parámetros!$D$19="N/A",0,W68-K68)</f>
        <v>0</v>
      </c>
      <c r="AB68" s="148">
        <f t="shared" si="26"/>
        <v>0</v>
      </c>
      <c r="AC68" s="148"/>
      <c r="AD68" s="83"/>
      <c r="AE68" s="83"/>
      <c r="AF68" s="143">
        <f>+AF69+AF70+AF71</f>
        <v>0</v>
      </c>
      <c r="AG68" s="79"/>
      <c r="AH68" s="89"/>
      <c r="AI68" s="147">
        <f t="shared" si="27"/>
        <v>0</v>
      </c>
      <c r="AJ68" s="148">
        <f t="shared" si="28"/>
        <v>0</v>
      </c>
      <c r="AK68" s="148"/>
      <c r="AL68" s="83"/>
      <c r="AM68" s="83"/>
      <c r="AN68" s="143">
        <f>+AN69+AN70+AN71</f>
        <v>0</v>
      </c>
      <c r="AO68" s="79"/>
      <c r="AP68" s="89"/>
      <c r="AQ68" s="147">
        <f t="shared" si="29"/>
        <v>0</v>
      </c>
      <c r="AR68" s="148">
        <f t="shared" si="30"/>
        <v>0</v>
      </c>
      <c r="AS68" s="148"/>
    </row>
    <row r="69" spans="2:45" s="40" customFormat="1" ht="15">
      <c r="B69" s="93"/>
      <c r="C69" s="93"/>
      <c r="D69" s="114" t="s">
        <v>291</v>
      </c>
      <c r="E69" s="98" t="s">
        <v>272</v>
      </c>
      <c r="F69" s="83"/>
      <c r="G69" s="83"/>
      <c r="H69" s="143">
        <f>+F69+G69</f>
        <v>0</v>
      </c>
      <c r="I69" s="83"/>
      <c r="J69" s="83"/>
      <c r="K69" s="143">
        <f>+I69+J69</f>
        <v>0</v>
      </c>
      <c r="L69" s="79"/>
      <c r="M69" s="89"/>
      <c r="N69" s="147">
        <f t="shared" si="24"/>
        <v>0</v>
      </c>
      <c r="O69" s="148">
        <f t="shared" si="25"/>
        <v>0</v>
      </c>
      <c r="P69" s="148"/>
      <c r="Q69" s="83"/>
      <c r="R69" s="83"/>
      <c r="S69" s="143">
        <f>+Q69+R69</f>
        <v>0</v>
      </c>
      <c r="T69" s="83"/>
      <c r="U69" s="83"/>
      <c r="V69" s="143">
        <f>+T69+U69</f>
        <v>0</v>
      </c>
      <c r="W69" s="143">
        <f t="shared" si="35"/>
        <v>0</v>
      </c>
      <c r="X69" s="79"/>
      <c r="Y69" s="89"/>
      <c r="Z69" s="90">
        <f t="shared" si="36"/>
        <v>0</v>
      </c>
      <c r="AA69" s="147">
        <f>IF(Parámetros!$D$19="N/A",0,W69-K69)</f>
        <v>0</v>
      </c>
      <c r="AB69" s="148">
        <f t="shared" si="26"/>
        <v>0</v>
      </c>
      <c r="AC69" s="148"/>
      <c r="AD69" s="83"/>
      <c r="AE69" s="83"/>
      <c r="AF69" s="143">
        <f>+AD69+AE69</f>
        <v>0</v>
      </c>
      <c r="AG69" s="79"/>
      <c r="AH69" s="89"/>
      <c r="AI69" s="147">
        <f t="shared" si="27"/>
        <v>0</v>
      </c>
      <c r="AJ69" s="148">
        <f t="shared" si="28"/>
        <v>0</v>
      </c>
      <c r="AK69" s="148"/>
      <c r="AL69" s="83"/>
      <c r="AM69" s="83"/>
      <c r="AN69" s="143">
        <f>+AL69+AM69</f>
        <v>0</v>
      </c>
      <c r="AO69" s="79"/>
      <c r="AP69" s="89"/>
      <c r="AQ69" s="147">
        <f t="shared" si="29"/>
        <v>0</v>
      </c>
      <c r="AR69" s="148">
        <f t="shared" si="30"/>
        <v>0</v>
      </c>
      <c r="AS69" s="148"/>
    </row>
    <row r="70" spans="2:45" s="40" customFormat="1" ht="15">
      <c r="B70" s="93"/>
      <c r="C70" s="93"/>
      <c r="D70" s="114" t="s">
        <v>292</v>
      </c>
      <c r="E70" s="98" t="s">
        <v>155</v>
      </c>
      <c r="F70" s="83"/>
      <c r="G70" s="83"/>
      <c r="H70" s="143">
        <f aca="true" t="shared" si="39" ref="H70:H72">+F70+G70</f>
        <v>0</v>
      </c>
      <c r="I70" s="83"/>
      <c r="J70" s="83"/>
      <c r="K70" s="143">
        <f aca="true" t="shared" si="40" ref="K70:K72">+I70+J70</f>
        <v>0</v>
      </c>
      <c r="L70" s="79"/>
      <c r="M70" s="89"/>
      <c r="N70" s="147">
        <f t="shared" si="24"/>
        <v>0</v>
      </c>
      <c r="O70" s="148">
        <f t="shared" si="25"/>
        <v>0</v>
      </c>
      <c r="P70" s="148"/>
      <c r="Q70" s="83"/>
      <c r="R70" s="83"/>
      <c r="S70" s="143">
        <f aca="true" t="shared" si="41" ref="S70:S72">+Q70+R70</f>
        <v>0</v>
      </c>
      <c r="T70" s="83"/>
      <c r="U70" s="83"/>
      <c r="V70" s="143">
        <f aca="true" t="shared" si="42" ref="V70:V72">+T70+U70</f>
        <v>0</v>
      </c>
      <c r="W70" s="143">
        <f t="shared" si="35"/>
        <v>0</v>
      </c>
      <c r="X70" s="79"/>
      <c r="Y70" s="89"/>
      <c r="Z70" s="90">
        <f t="shared" si="36"/>
        <v>0</v>
      </c>
      <c r="AA70" s="147">
        <f>IF(Parámetros!$D$19="N/A",0,W70-K70)</f>
        <v>0</v>
      </c>
      <c r="AB70" s="148">
        <f t="shared" si="26"/>
        <v>0</v>
      </c>
      <c r="AC70" s="148"/>
      <c r="AD70" s="83"/>
      <c r="AE70" s="83"/>
      <c r="AF70" s="143">
        <f aca="true" t="shared" si="43" ref="AF70:AF72">+AD70+AE70</f>
        <v>0</v>
      </c>
      <c r="AG70" s="79"/>
      <c r="AH70" s="89"/>
      <c r="AI70" s="147">
        <f t="shared" si="27"/>
        <v>0</v>
      </c>
      <c r="AJ70" s="148">
        <f t="shared" si="28"/>
        <v>0</v>
      </c>
      <c r="AK70" s="148"/>
      <c r="AL70" s="83"/>
      <c r="AM70" s="83"/>
      <c r="AN70" s="143">
        <f aca="true" t="shared" si="44" ref="AN70:AN72">+AL70+AM70</f>
        <v>0</v>
      </c>
      <c r="AO70" s="79"/>
      <c r="AP70" s="89"/>
      <c r="AQ70" s="147">
        <f t="shared" si="29"/>
        <v>0</v>
      </c>
      <c r="AR70" s="148">
        <f t="shared" si="30"/>
        <v>0</v>
      </c>
      <c r="AS70" s="148"/>
    </row>
    <row r="71" spans="2:45" s="40" customFormat="1" ht="15">
      <c r="B71" s="93"/>
      <c r="C71" s="93"/>
      <c r="D71" s="114" t="s">
        <v>293</v>
      </c>
      <c r="E71" s="98" t="s">
        <v>156</v>
      </c>
      <c r="F71" s="83"/>
      <c r="G71" s="83"/>
      <c r="H71" s="143">
        <f t="shared" si="39"/>
        <v>0</v>
      </c>
      <c r="I71" s="83"/>
      <c r="J71" s="83"/>
      <c r="K71" s="143">
        <f t="shared" si="40"/>
        <v>0</v>
      </c>
      <c r="L71" s="79"/>
      <c r="M71" s="89"/>
      <c r="N71" s="147">
        <f t="shared" si="24"/>
        <v>0</v>
      </c>
      <c r="O71" s="148">
        <f t="shared" si="25"/>
        <v>0</v>
      </c>
      <c r="P71" s="148"/>
      <c r="Q71" s="83"/>
      <c r="R71" s="83"/>
      <c r="S71" s="143">
        <f t="shared" si="41"/>
        <v>0</v>
      </c>
      <c r="T71" s="83"/>
      <c r="U71" s="83"/>
      <c r="V71" s="143">
        <f t="shared" si="42"/>
        <v>0</v>
      </c>
      <c r="W71" s="143">
        <f t="shared" si="35"/>
        <v>0</v>
      </c>
      <c r="X71" s="79"/>
      <c r="Y71" s="89"/>
      <c r="Z71" s="90">
        <f t="shared" si="36"/>
        <v>0</v>
      </c>
      <c r="AA71" s="147">
        <f>IF(Parámetros!$D$19="N/A",0,W71-K71)</f>
        <v>0</v>
      </c>
      <c r="AB71" s="148">
        <f t="shared" si="26"/>
        <v>0</v>
      </c>
      <c r="AC71" s="148"/>
      <c r="AD71" s="83"/>
      <c r="AE71" s="83"/>
      <c r="AF71" s="143">
        <f t="shared" si="43"/>
        <v>0</v>
      </c>
      <c r="AG71" s="79"/>
      <c r="AH71" s="89"/>
      <c r="AI71" s="147">
        <f t="shared" si="27"/>
        <v>0</v>
      </c>
      <c r="AJ71" s="148">
        <f t="shared" si="28"/>
        <v>0</v>
      </c>
      <c r="AK71" s="148"/>
      <c r="AL71" s="83"/>
      <c r="AM71" s="83"/>
      <c r="AN71" s="143">
        <f t="shared" si="44"/>
        <v>0</v>
      </c>
      <c r="AO71" s="79"/>
      <c r="AP71" s="89"/>
      <c r="AQ71" s="147">
        <f t="shared" si="29"/>
        <v>0</v>
      </c>
      <c r="AR71" s="148">
        <f t="shared" si="30"/>
        <v>0</v>
      </c>
      <c r="AS71" s="148"/>
    </row>
    <row r="72" spans="2:45" s="40" customFormat="1" ht="25.5">
      <c r="B72" s="93"/>
      <c r="C72" s="93"/>
      <c r="D72" s="114" t="s">
        <v>294</v>
      </c>
      <c r="E72" s="98" t="s">
        <v>273</v>
      </c>
      <c r="F72" s="83"/>
      <c r="G72" s="83"/>
      <c r="H72" s="143">
        <f t="shared" si="39"/>
        <v>0</v>
      </c>
      <c r="I72" s="83"/>
      <c r="J72" s="83"/>
      <c r="K72" s="143">
        <f t="shared" si="40"/>
        <v>0</v>
      </c>
      <c r="L72" s="79"/>
      <c r="M72" s="89"/>
      <c r="N72" s="147">
        <f t="shared" si="24"/>
        <v>0</v>
      </c>
      <c r="O72" s="148">
        <f t="shared" si="25"/>
        <v>0</v>
      </c>
      <c r="P72" s="148"/>
      <c r="Q72" s="83"/>
      <c r="R72" s="83"/>
      <c r="S72" s="143">
        <f t="shared" si="41"/>
        <v>0</v>
      </c>
      <c r="T72" s="83"/>
      <c r="U72" s="83"/>
      <c r="V72" s="143">
        <f t="shared" si="42"/>
        <v>0</v>
      </c>
      <c r="W72" s="143">
        <f t="shared" si="35"/>
        <v>0</v>
      </c>
      <c r="X72" s="79"/>
      <c r="Y72" s="89"/>
      <c r="Z72" s="90">
        <f t="shared" si="36"/>
        <v>0</v>
      </c>
      <c r="AA72" s="147">
        <f>IF(Parámetros!$D$19="N/A",0,W72-K72)</f>
        <v>0</v>
      </c>
      <c r="AB72" s="148">
        <f t="shared" si="26"/>
        <v>0</v>
      </c>
      <c r="AC72" s="148"/>
      <c r="AD72" s="83"/>
      <c r="AE72" s="83"/>
      <c r="AF72" s="143">
        <f t="shared" si="43"/>
        <v>0</v>
      </c>
      <c r="AG72" s="79"/>
      <c r="AH72" s="89"/>
      <c r="AI72" s="147">
        <f t="shared" si="27"/>
        <v>0</v>
      </c>
      <c r="AJ72" s="148">
        <f t="shared" si="28"/>
        <v>0</v>
      </c>
      <c r="AK72" s="148"/>
      <c r="AL72" s="83"/>
      <c r="AM72" s="83"/>
      <c r="AN72" s="143">
        <f t="shared" si="44"/>
        <v>0</v>
      </c>
      <c r="AO72" s="79"/>
      <c r="AP72" s="89"/>
      <c r="AQ72" s="147">
        <f t="shared" si="29"/>
        <v>0</v>
      </c>
      <c r="AR72" s="148">
        <f t="shared" si="30"/>
        <v>0</v>
      </c>
      <c r="AS72" s="148"/>
    </row>
    <row r="73" spans="2:45" s="40" customFormat="1" ht="15">
      <c r="B73" s="93"/>
      <c r="C73" s="93"/>
      <c r="D73" s="109" t="s">
        <v>194</v>
      </c>
      <c r="E73" s="96" t="s">
        <v>157</v>
      </c>
      <c r="F73" s="83"/>
      <c r="G73" s="83"/>
      <c r="H73" s="143">
        <f>+H74+H86</f>
        <v>0</v>
      </c>
      <c r="I73" s="83"/>
      <c r="J73" s="83"/>
      <c r="K73" s="143">
        <f>+K74+K86</f>
        <v>0</v>
      </c>
      <c r="L73" s="79"/>
      <c r="M73" s="89"/>
      <c r="N73" s="147">
        <f t="shared" si="24"/>
        <v>0</v>
      </c>
      <c r="O73" s="148">
        <f t="shared" si="25"/>
        <v>0</v>
      </c>
      <c r="P73" s="148"/>
      <c r="Q73" s="83"/>
      <c r="R73" s="83"/>
      <c r="S73" s="143">
        <f>+S74+S86</f>
        <v>0</v>
      </c>
      <c r="T73" s="83"/>
      <c r="U73" s="83"/>
      <c r="V73" s="143">
        <f>+V74+V86</f>
        <v>0</v>
      </c>
      <c r="W73" s="143">
        <f t="shared" si="35"/>
        <v>0</v>
      </c>
      <c r="X73" s="79"/>
      <c r="Y73" s="89"/>
      <c r="Z73" s="90">
        <f t="shared" si="36"/>
        <v>0</v>
      </c>
      <c r="AA73" s="147">
        <f>IF(Parámetros!$D$19="N/A",0,W73-K73)</f>
        <v>0</v>
      </c>
      <c r="AB73" s="148">
        <f t="shared" si="26"/>
        <v>0</v>
      </c>
      <c r="AC73" s="148"/>
      <c r="AD73" s="83"/>
      <c r="AE73" s="83"/>
      <c r="AF73" s="143">
        <f>+AF74+AF86</f>
        <v>0</v>
      </c>
      <c r="AG73" s="79"/>
      <c r="AH73" s="89"/>
      <c r="AI73" s="147">
        <f t="shared" si="27"/>
        <v>0</v>
      </c>
      <c r="AJ73" s="148">
        <f t="shared" si="28"/>
        <v>0</v>
      </c>
      <c r="AK73" s="148"/>
      <c r="AL73" s="83"/>
      <c r="AM73" s="83"/>
      <c r="AN73" s="143">
        <f>+AN74+AN86</f>
        <v>0</v>
      </c>
      <c r="AO73" s="79"/>
      <c r="AP73" s="89"/>
      <c r="AQ73" s="147">
        <f t="shared" si="29"/>
        <v>0</v>
      </c>
      <c r="AR73" s="148">
        <f t="shared" si="30"/>
        <v>0</v>
      </c>
      <c r="AS73" s="148"/>
    </row>
    <row r="74" spans="2:45" s="40" customFormat="1" ht="25.5">
      <c r="B74" s="93"/>
      <c r="C74" s="93"/>
      <c r="D74" s="110" t="s">
        <v>195</v>
      </c>
      <c r="E74" s="111" t="s">
        <v>269</v>
      </c>
      <c r="F74" s="83"/>
      <c r="G74" s="83"/>
      <c r="H74" s="143">
        <f>+H75+H79+H80+H81+H82+H83+H84+H85</f>
        <v>0</v>
      </c>
      <c r="I74" s="83"/>
      <c r="J74" s="83"/>
      <c r="K74" s="143">
        <f>+K75+K79+K80+K81+K82+K83+K84+K85</f>
        <v>0</v>
      </c>
      <c r="L74" s="79"/>
      <c r="M74" s="89"/>
      <c r="N74" s="147">
        <f t="shared" si="24"/>
        <v>0</v>
      </c>
      <c r="O74" s="148">
        <f t="shared" si="25"/>
        <v>0</v>
      </c>
      <c r="P74" s="148"/>
      <c r="Q74" s="83"/>
      <c r="R74" s="83"/>
      <c r="S74" s="143">
        <f>+S75+S79+S80+S81+S82+S83+S84+S85</f>
        <v>0</v>
      </c>
      <c r="T74" s="83"/>
      <c r="U74" s="83"/>
      <c r="V74" s="143">
        <f>+V75+V79+V80+V81+V82+V83+V84+V85</f>
        <v>0</v>
      </c>
      <c r="W74" s="143">
        <f t="shared" si="35"/>
        <v>0</v>
      </c>
      <c r="X74" s="79"/>
      <c r="Y74" s="89"/>
      <c r="Z74" s="90">
        <f t="shared" si="36"/>
        <v>0</v>
      </c>
      <c r="AA74" s="147">
        <f>IF(Parámetros!$D$19="N/A",0,W74-K74)</f>
        <v>0</v>
      </c>
      <c r="AB74" s="148">
        <f t="shared" si="26"/>
        <v>0</v>
      </c>
      <c r="AC74" s="148"/>
      <c r="AD74" s="83"/>
      <c r="AE74" s="83"/>
      <c r="AF74" s="143">
        <f>+AF75+AF79+AF80+AF81+AF82+AF83+AF84+AF85</f>
        <v>0</v>
      </c>
      <c r="AG74" s="79"/>
      <c r="AH74" s="89"/>
      <c r="AI74" s="147">
        <f t="shared" si="27"/>
        <v>0</v>
      </c>
      <c r="AJ74" s="148">
        <f t="shared" si="28"/>
        <v>0</v>
      </c>
      <c r="AK74" s="148"/>
      <c r="AL74" s="83"/>
      <c r="AM74" s="83"/>
      <c r="AN74" s="143">
        <f>+AN75+AN79+AN80+AN81+AN82+AN83+AN84+AN85</f>
        <v>0</v>
      </c>
      <c r="AO74" s="79"/>
      <c r="AP74" s="89"/>
      <c r="AQ74" s="147">
        <f t="shared" si="29"/>
        <v>0</v>
      </c>
      <c r="AR74" s="148">
        <f t="shared" si="30"/>
        <v>0</v>
      </c>
      <c r="AS74" s="148"/>
    </row>
    <row r="75" spans="2:45" s="40" customFormat="1" ht="15">
      <c r="B75" s="93"/>
      <c r="C75" s="93"/>
      <c r="D75" s="112" t="s">
        <v>295</v>
      </c>
      <c r="E75" s="113" t="s">
        <v>144</v>
      </c>
      <c r="F75" s="83"/>
      <c r="G75" s="83"/>
      <c r="H75" s="143">
        <f>+H76+H77+H78</f>
        <v>0</v>
      </c>
      <c r="I75" s="83"/>
      <c r="J75" s="83"/>
      <c r="K75" s="143">
        <f>+K76+K77+K78</f>
        <v>0</v>
      </c>
      <c r="L75" s="79"/>
      <c r="M75" s="89"/>
      <c r="N75" s="147">
        <f t="shared" si="24"/>
        <v>0</v>
      </c>
      <c r="O75" s="148">
        <f t="shared" si="25"/>
        <v>0</v>
      </c>
      <c r="P75" s="148"/>
      <c r="Q75" s="83"/>
      <c r="R75" s="83"/>
      <c r="S75" s="143">
        <f>+S76+S77+S78</f>
        <v>0</v>
      </c>
      <c r="T75" s="83"/>
      <c r="U75" s="83"/>
      <c r="V75" s="143">
        <f>+V76+V77+V78</f>
        <v>0</v>
      </c>
      <c r="W75" s="143">
        <f t="shared" si="35"/>
        <v>0</v>
      </c>
      <c r="X75" s="79"/>
      <c r="Y75" s="89"/>
      <c r="Z75" s="90">
        <f t="shared" si="36"/>
        <v>0</v>
      </c>
      <c r="AA75" s="147">
        <f>IF(Parámetros!$D$19="N/A",0,W75-K75)</f>
        <v>0</v>
      </c>
      <c r="AB75" s="148">
        <f t="shared" si="26"/>
        <v>0</v>
      </c>
      <c r="AC75" s="148"/>
      <c r="AD75" s="83"/>
      <c r="AE75" s="83"/>
      <c r="AF75" s="143">
        <f>+AF76+AF77+AF78</f>
        <v>0</v>
      </c>
      <c r="AG75" s="79"/>
      <c r="AH75" s="89"/>
      <c r="AI75" s="147">
        <f t="shared" si="27"/>
        <v>0</v>
      </c>
      <c r="AJ75" s="148">
        <f t="shared" si="28"/>
        <v>0</v>
      </c>
      <c r="AK75" s="148"/>
      <c r="AL75" s="83"/>
      <c r="AM75" s="83"/>
      <c r="AN75" s="143">
        <f>+AN76+AN77+AN78</f>
        <v>0</v>
      </c>
      <c r="AO75" s="79"/>
      <c r="AP75" s="89"/>
      <c r="AQ75" s="147">
        <f t="shared" si="29"/>
        <v>0</v>
      </c>
      <c r="AR75" s="148">
        <f t="shared" si="30"/>
        <v>0</v>
      </c>
      <c r="AS75" s="148"/>
    </row>
    <row r="76" spans="2:45" s="40" customFormat="1" ht="15">
      <c r="B76" s="93"/>
      <c r="C76" s="93"/>
      <c r="D76" s="114" t="s">
        <v>296</v>
      </c>
      <c r="E76" s="98" t="s">
        <v>270</v>
      </c>
      <c r="F76" s="83"/>
      <c r="G76" s="83"/>
      <c r="H76" s="143">
        <f>+F76+G76</f>
        <v>0</v>
      </c>
      <c r="I76" s="83"/>
      <c r="J76" s="83"/>
      <c r="K76" s="143">
        <f>+I76+J76</f>
        <v>0</v>
      </c>
      <c r="L76" s="79"/>
      <c r="M76" s="89"/>
      <c r="N76" s="147">
        <f t="shared" si="24"/>
        <v>0</v>
      </c>
      <c r="O76" s="148">
        <f t="shared" si="25"/>
        <v>0</v>
      </c>
      <c r="P76" s="148"/>
      <c r="Q76" s="83"/>
      <c r="R76" s="83"/>
      <c r="S76" s="143">
        <f>+Q76+R76</f>
        <v>0</v>
      </c>
      <c r="T76" s="83"/>
      <c r="U76" s="83"/>
      <c r="V76" s="143">
        <f>+T76+U76</f>
        <v>0</v>
      </c>
      <c r="W76" s="143">
        <f t="shared" si="35"/>
        <v>0</v>
      </c>
      <c r="X76" s="79"/>
      <c r="Y76" s="89"/>
      <c r="Z76" s="90">
        <f t="shared" si="36"/>
        <v>0</v>
      </c>
      <c r="AA76" s="147">
        <f>IF(Parámetros!$D$19="N/A",0,W76-K76)</f>
        <v>0</v>
      </c>
      <c r="AB76" s="148">
        <f t="shared" si="26"/>
        <v>0</v>
      </c>
      <c r="AC76" s="148"/>
      <c r="AD76" s="83"/>
      <c r="AE76" s="83"/>
      <c r="AF76" s="143">
        <f>+AD76+AE76</f>
        <v>0</v>
      </c>
      <c r="AG76" s="79"/>
      <c r="AH76" s="89"/>
      <c r="AI76" s="147">
        <f t="shared" si="27"/>
        <v>0</v>
      </c>
      <c r="AJ76" s="148">
        <f t="shared" si="28"/>
        <v>0</v>
      </c>
      <c r="AK76" s="148"/>
      <c r="AL76" s="83"/>
      <c r="AM76" s="83"/>
      <c r="AN76" s="143">
        <f>+AL76+AM76</f>
        <v>0</v>
      </c>
      <c r="AO76" s="79"/>
      <c r="AP76" s="89"/>
      <c r="AQ76" s="147">
        <f t="shared" si="29"/>
        <v>0</v>
      </c>
      <c r="AR76" s="148">
        <f t="shared" si="30"/>
        <v>0</v>
      </c>
      <c r="AS76" s="148"/>
    </row>
    <row r="77" spans="2:45" s="40" customFormat="1" ht="15">
      <c r="B77" s="93"/>
      <c r="C77" s="93"/>
      <c r="D77" s="114" t="s">
        <v>297</v>
      </c>
      <c r="E77" s="98" t="s">
        <v>145</v>
      </c>
      <c r="F77" s="83"/>
      <c r="G77" s="83"/>
      <c r="H77" s="143">
        <f aca="true" t="shared" si="45" ref="H77:H85">+F77+G77</f>
        <v>0</v>
      </c>
      <c r="I77" s="83"/>
      <c r="J77" s="83"/>
      <c r="K77" s="143">
        <f aca="true" t="shared" si="46" ref="K77:K85">+I77+J77</f>
        <v>0</v>
      </c>
      <c r="L77" s="79"/>
      <c r="M77" s="89"/>
      <c r="N77" s="147">
        <f t="shared" si="24"/>
        <v>0</v>
      </c>
      <c r="O77" s="148">
        <f t="shared" si="25"/>
        <v>0</v>
      </c>
      <c r="P77" s="148"/>
      <c r="Q77" s="83"/>
      <c r="R77" s="83"/>
      <c r="S77" s="143">
        <f aca="true" t="shared" si="47" ref="S77:S85">+Q77+R77</f>
        <v>0</v>
      </c>
      <c r="T77" s="83"/>
      <c r="U77" s="83"/>
      <c r="V77" s="143">
        <f aca="true" t="shared" si="48" ref="V77:V85">+T77+U77</f>
        <v>0</v>
      </c>
      <c r="W77" s="143">
        <f t="shared" si="35"/>
        <v>0</v>
      </c>
      <c r="X77" s="79"/>
      <c r="Y77" s="89"/>
      <c r="Z77" s="90">
        <f t="shared" si="36"/>
        <v>0</v>
      </c>
      <c r="AA77" s="147">
        <f>IF(Parámetros!$D$19="N/A",0,W77-K77)</f>
        <v>0</v>
      </c>
      <c r="AB77" s="148">
        <f t="shared" si="26"/>
        <v>0</v>
      </c>
      <c r="AC77" s="148"/>
      <c r="AD77" s="83"/>
      <c r="AE77" s="83"/>
      <c r="AF77" s="143">
        <f aca="true" t="shared" si="49" ref="AF77:AF85">+AD77+AE77</f>
        <v>0</v>
      </c>
      <c r="AG77" s="79"/>
      <c r="AH77" s="89"/>
      <c r="AI77" s="147">
        <f t="shared" si="27"/>
        <v>0</v>
      </c>
      <c r="AJ77" s="148">
        <f t="shared" si="28"/>
        <v>0</v>
      </c>
      <c r="AK77" s="148"/>
      <c r="AL77" s="83"/>
      <c r="AM77" s="83"/>
      <c r="AN77" s="143">
        <f aca="true" t="shared" si="50" ref="AN77:AN85">+AL77+AM77</f>
        <v>0</v>
      </c>
      <c r="AO77" s="79"/>
      <c r="AP77" s="89"/>
      <c r="AQ77" s="147">
        <f t="shared" si="29"/>
        <v>0</v>
      </c>
      <c r="AR77" s="148">
        <f t="shared" si="30"/>
        <v>0</v>
      </c>
      <c r="AS77" s="148"/>
    </row>
    <row r="78" spans="2:45" s="40" customFormat="1" ht="15">
      <c r="B78" s="93"/>
      <c r="C78" s="93"/>
      <c r="D78" s="114" t="s">
        <v>298</v>
      </c>
      <c r="E78" s="98" t="s">
        <v>146</v>
      </c>
      <c r="F78" s="83"/>
      <c r="G78" s="83"/>
      <c r="H78" s="143">
        <f t="shared" si="45"/>
        <v>0</v>
      </c>
      <c r="I78" s="83"/>
      <c r="J78" s="83"/>
      <c r="K78" s="143">
        <f t="shared" si="46"/>
        <v>0</v>
      </c>
      <c r="L78" s="79"/>
      <c r="M78" s="89"/>
      <c r="N78" s="147">
        <f t="shared" si="24"/>
        <v>0</v>
      </c>
      <c r="O78" s="148">
        <f t="shared" si="25"/>
        <v>0</v>
      </c>
      <c r="P78" s="148"/>
      <c r="Q78" s="83"/>
      <c r="R78" s="83"/>
      <c r="S78" s="143">
        <f t="shared" si="47"/>
        <v>0</v>
      </c>
      <c r="T78" s="83"/>
      <c r="U78" s="83"/>
      <c r="V78" s="143">
        <f t="shared" si="48"/>
        <v>0</v>
      </c>
      <c r="W78" s="143">
        <f t="shared" si="35"/>
        <v>0</v>
      </c>
      <c r="X78" s="79"/>
      <c r="Y78" s="89"/>
      <c r="Z78" s="90">
        <f t="shared" si="36"/>
        <v>0</v>
      </c>
      <c r="AA78" s="147">
        <f>IF(Parámetros!$D$19="N/A",0,W78-K78)</f>
        <v>0</v>
      </c>
      <c r="AB78" s="148">
        <f t="shared" si="26"/>
        <v>0</v>
      </c>
      <c r="AC78" s="148"/>
      <c r="AD78" s="83"/>
      <c r="AE78" s="83"/>
      <c r="AF78" s="143">
        <f t="shared" si="49"/>
        <v>0</v>
      </c>
      <c r="AG78" s="79"/>
      <c r="AH78" s="89"/>
      <c r="AI78" s="147">
        <f t="shared" si="27"/>
        <v>0</v>
      </c>
      <c r="AJ78" s="148">
        <f t="shared" si="28"/>
        <v>0</v>
      </c>
      <c r="AK78" s="148"/>
      <c r="AL78" s="83"/>
      <c r="AM78" s="83"/>
      <c r="AN78" s="143">
        <f t="shared" si="50"/>
        <v>0</v>
      </c>
      <c r="AO78" s="79"/>
      <c r="AP78" s="89"/>
      <c r="AQ78" s="147">
        <f t="shared" si="29"/>
        <v>0</v>
      </c>
      <c r="AR78" s="148">
        <f t="shared" si="30"/>
        <v>0</v>
      </c>
      <c r="AS78" s="148"/>
    </row>
    <row r="79" spans="2:45" s="40" customFormat="1" ht="15">
      <c r="B79" s="93"/>
      <c r="C79" s="93"/>
      <c r="D79" s="114" t="s">
        <v>299</v>
      </c>
      <c r="E79" s="98" t="s">
        <v>147</v>
      </c>
      <c r="F79" s="83"/>
      <c r="G79" s="83"/>
      <c r="H79" s="143">
        <f t="shared" si="45"/>
        <v>0</v>
      </c>
      <c r="I79" s="83"/>
      <c r="J79" s="83"/>
      <c r="K79" s="143">
        <f t="shared" si="46"/>
        <v>0</v>
      </c>
      <c r="L79" s="79"/>
      <c r="M79" s="89"/>
      <c r="N79" s="147">
        <f t="shared" si="24"/>
        <v>0</v>
      </c>
      <c r="O79" s="148">
        <f t="shared" si="25"/>
        <v>0</v>
      </c>
      <c r="P79" s="148"/>
      <c r="Q79" s="83"/>
      <c r="R79" s="83"/>
      <c r="S79" s="143">
        <f t="shared" si="47"/>
        <v>0</v>
      </c>
      <c r="T79" s="83"/>
      <c r="U79" s="83"/>
      <c r="V79" s="143">
        <f t="shared" si="48"/>
        <v>0</v>
      </c>
      <c r="W79" s="143">
        <f t="shared" si="35"/>
        <v>0</v>
      </c>
      <c r="X79" s="79"/>
      <c r="Y79" s="89"/>
      <c r="Z79" s="90">
        <f t="shared" si="36"/>
        <v>0</v>
      </c>
      <c r="AA79" s="147">
        <f>IF(Parámetros!$D$19="N/A",0,W79-K79)</f>
        <v>0</v>
      </c>
      <c r="AB79" s="148">
        <f t="shared" si="26"/>
        <v>0</v>
      </c>
      <c r="AC79" s="148"/>
      <c r="AD79" s="83"/>
      <c r="AE79" s="83"/>
      <c r="AF79" s="143">
        <f t="shared" si="49"/>
        <v>0</v>
      </c>
      <c r="AG79" s="79"/>
      <c r="AH79" s="89"/>
      <c r="AI79" s="147">
        <f t="shared" si="27"/>
        <v>0</v>
      </c>
      <c r="AJ79" s="148">
        <f t="shared" si="28"/>
        <v>0</v>
      </c>
      <c r="AK79" s="148"/>
      <c r="AL79" s="83"/>
      <c r="AM79" s="83"/>
      <c r="AN79" s="143">
        <f t="shared" si="50"/>
        <v>0</v>
      </c>
      <c r="AO79" s="79"/>
      <c r="AP79" s="89"/>
      <c r="AQ79" s="147">
        <f t="shared" si="29"/>
        <v>0</v>
      </c>
      <c r="AR79" s="148">
        <f t="shared" si="30"/>
        <v>0</v>
      </c>
      <c r="AS79" s="148"/>
    </row>
    <row r="80" spans="2:45" s="40" customFormat="1" ht="15">
      <c r="B80" s="93"/>
      <c r="C80" s="93"/>
      <c r="D80" s="114" t="s">
        <v>300</v>
      </c>
      <c r="E80" s="98" t="s">
        <v>148</v>
      </c>
      <c r="F80" s="83"/>
      <c r="G80" s="83"/>
      <c r="H80" s="143">
        <f t="shared" si="45"/>
        <v>0</v>
      </c>
      <c r="I80" s="83"/>
      <c r="J80" s="83"/>
      <c r="K80" s="143">
        <f t="shared" si="46"/>
        <v>0</v>
      </c>
      <c r="L80" s="79"/>
      <c r="M80" s="89"/>
      <c r="N80" s="147">
        <f t="shared" si="24"/>
        <v>0</v>
      </c>
      <c r="O80" s="148">
        <f t="shared" si="25"/>
        <v>0</v>
      </c>
      <c r="P80" s="148"/>
      <c r="Q80" s="83"/>
      <c r="R80" s="83"/>
      <c r="S80" s="143">
        <f t="shared" si="47"/>
        <v>0</v>
      </c>
      <c r="T80" s="83"/>
      <c r="U80" s="83"/>
      <c r="V80" s="143">
        <f t="shared" si="48"/>
        <v>0</v>
      </c>
      <c r="W80" s="143">
        <f t="shared" si="35"/>
        <v>0</v>
      </c>
      <c r="X80" s="79"/>
      <c r="Y80" s="89"/>
      <c r="Z80" s="90">
        <f t="shared" si="36"/>
        <v>0</v>
      </c>
      <c r="AA80" s="147">
        <f>IF(Parámetros!$D$19="N/A",0,W80-K80)</f>
        <v>0</v>
      </c>
      <c r="AB80" s="148">
        <f t="shared" si="26"/>
        <v>0</v>
      </c>
      <c r="AC80" s="148"/>
      <c r="AD80" s="83"/>
      <c r="AE80" s="83"/>
      <c r="AF80" s="143">
        <f t="shared" si="49"/>
        <v>0</v>
      </c>
      <c r="AG80" s="79"/>
      <c r="AH80" s="89"/>
      <c r="AI80" s="147">
        <f t="shared" si="27"/>
        <v>0</v>
      </c>
      <c r="AJ80" s="148">
        <f t="shared" si="28"/>
        <v>0</v>
      </c>
      <c r="AK80" s="148"/>
      <c r="AL80" s="83"/>
      <c r="AM80" s="83"/>
      <c r="AN80" s="143">
        <f t="shared" si="50"/>
        <v>0</v>
      </c>
      <c r="AO80" s="79"/>
      <c r="AP80" s="89"/>
      <c r="AQ80" s="147">
        <f t="shared" si="29"/>
        <v>0</v>
      </c>
      <c r="AR80" s="148">
        <f t="shared" si="30"/>
        <v>0</v>
      </c>
      <c r="AS80" s="148"/>
    </row>
    <row r="81" spans="2:45" s="40" customFormat="1" ht="15">
      <c r="B81" s="93"/>
      <c r="C81" s="93"/>
      <c r="D81" s="114" t="s">
        <v>301</v>
      </c>
      <c r="E81" s="98" t="s">
        <v>149</v>
      </c>
      <c r="F81" s="83"/>
      <c r="G81" s="83"/>
      <c r="H81" s="143">
        <f t="shared" si="45"/>
        <v>0</v>
      </c>
      <c r="I81" s="83"/>
      <c r="J81" s="83"/>
      <c r="K81" s="143">
        <f t="shared" si="46"/>
        <v>0</v>
      </c>
      <c r="L81" s="79"/>
      <c r="M81" s="89"/>
      <c r="N81" s="147">
        <f t="shared" si="24"/>
        <v>0</v>
      </c>
      <c r="O81" s="148">
        <f t="shared" si="25"/>
        <v>0</v>
      </c>
      <c r="P81" s="148"/>
      <c r="Q81" s="83"/>
      <c r="R81" s="83"/>
      <c r="S81" s="143">
        <f t="shared" si="47"/>
        <v>0</v>
      </c>
      <c r="T81" s="83"/>
      <c r="U81" s="83"/>
      <c r="V81" s="143">
        <f t="shared" si="48"/>
        <v>0</v>
      </c>
      <c r="W81" s="143">
        <f t="shared" si="35"/>
        <v>0</v>
      </c>
      <c r="X81" s="79"/>
      <c r="Y81" s="89"/>
      <c r="Z81" s="90">
        <f t="shared" si="36"/>
        <v>0</v>
      </c>
      <c r="AA81" s="147">
        <f>IF(Parámetros!$D$19="N/A",0,W81-K81)</f>
        <v>0</v>
      </c>
      <c r="AB81" s="148">
        <f t="shared" si="26"/>
        <v>0</v>
      </c>
      <c r="AC81" s="148"/>
      <c r="AD81" s="83"/>
      <c r="AE81" s="83"/>
      <c r="AF81" s="143">
        <f t="shared" si="49"/>
        <v>0</v>
      </c>
      <c r="AG81" s="79"/>
      <c r="AH81" s="89"/>
      <c r="AI81" s="147">
        <f t="shared" si="27"/>
        <v>0</v>
      </c>
      <c r="AJ81" s="148">
        <f t="shared" si="28"/>
        <v>0</v>
      </c>
      <c r="AK81" s="148"/>
      <c r="AL81" s="83"/>
      <c r="AM81" s="83"/>
      <c r="AN81" s="143">
        <f t="shared" si="50"/>
        <v>0</v>
      </c>
      <c r="AO81" s="79"/>
      <c r="AP81" s="89"/>
      <c r="AQ81" s="147">
        <f t="shared" si="29"/>
        <v>0</v>
      </c>
      <c r="AR81" s="148">
        <f t="shared" si="30"/>
        <v>0</v>
      </c>
      <c r="AS81" s="148"/>
    </row>
    <row r="82" spans="2:45" s="40" customFormat="1" ht="15">
      <c r="B82" s="93"/>
      <c r="C82" s="93"/>
      <c r="D82" s="114" t="s">
        <v>302</v>
      </c>
      <c r="E82" s="98" t="s">
        <v>150</v>
      </c>
      <c r="F82" s="83"/>
      <c r="G82" s="83"/>
      <c r="H82" s="143">
        <f t="shared" si="45"/>
        <v>0</v>
      </c>
      <c r="I82" s="83"/>
      <c r="J82" s="83"/>
      <c r="K82" s="143">
        <f t="shared" si="46"/>
        <v>0</v>
      </c>
      <c r="L82" s="79"/>
      <c r="M82" s="89"/>
      <c r="N82" s="147">
        <f t="shared" si="24"/>
        <v>0</v>
      </c>
      <c r="O82" s="148">
        <f t="shared" si="25"/>
        <v>0</v>
      </c>
      <c r="P82" s="148"/>
      <c r="Q82" s="83"/>
      <c r="R82" s="83"/>
      <c r="S82" s="143">
        <f t="shared" si="47"/>
        <v>0</v>
      </c>
      <c r="T82" s="83"/>
      <c r="U82" s="83"/>
      <c r="V82" s="143">
        <f t="shared" si="48"/>
        <v>0</v>
      </c>
      <c r="W82" s="143">
        <f t="shared" si="35"/>
        <v>0</v>
      </c>
      <c r="X82" s="79"/>
      <c r="Y82" s="89"/>
      <c r="Z82" s="90">
        <f t="shared" si="36"/>
        <v>0</v>
      </c>
      <c r="AA82" s="147">
        <f>IF(Parámetros!$D$19="N/A",0,W82-K82)</f>
        <v>0</v>
      </c>
      <c r="AB82" s="148">
        <f t="shared" si="26"/>
        <v>0</v>
      </c>
      <c r="AC82" s="148"/>
      <c r="AD82" s="83"/>
      <c r="AE82" s="83"/>
      <c r="AF82" s="143">
        <f t="shared" si="49"/>
        <v>0</v>
      </c>
      <c r="AG82" s="79"/>
      <c r="AH82" s="89"/>
      <c r="AI82" s="147">
        <f t="shared" si="27"/>
        <v>0</v>
      </c>
      <c r="AJ82" s="148">
        <f t="shared" si="28"/>
        <v>0</v>
      </c>
      <c r="AK82" s="148"/>
      <c r="AL82" s="83"/>
      <c r="AM82" s="83"/>
      <c r="AN82" s="143">
        <f t="shared" si="50"/>
        <v>0</v>
      </c>
      <c r="AO82" s="79"/>
      <c r="AP82" s="89"/>
      <c r="AQ82" s="147">
        <f t="shared" si="29"/>
        <v>0</v>
      </c>
      <c r="AR82" s="148">
        <f t="shared" si="30"/>
        <v>0</v>
      </c>
      <c r="AS82" s="148"/>
    </row>
    <row r="83" spans="2:45" s="40" customFormat="1" ht="15">
      <c r="B83" s="93"/>
      <c r="C83" s="93"/>
      <c r="D83" s="114" t="s">
        <v>303</v>
      </c>
      <c r="E83" s="98" t="s">
        <v>151</v>
      </c>
      <c r="F83" s="83"/>
      <c r="G83" s="83"/>
      <c r="H83" s="143">
        <f t="shared" si="45"/>
        <v>0</v>
      </c>
      <c r="I83" s="83"/>
      <c r="J83" s="83"/>
      <c r="K83" s="143">
        <f t="shared" si="46"/>
        <v>0</v>
      </c>
      <c r="L83" s="79"/>
      <c r="M83" s="89"/>
      <c r="N83" s="147">
        <f t="shared" si="24"/>
        <v>0</v>
      </c>
      <c r="O83" s="148">
        <f t="shared" si="25"/>
        <v>0</v>
      </c>
      <c r="P83" s="148"/>
      <c r="Q83" s="83"/>
      <c r="R83" s="83"/>
      <c r="S83" s="143">
        <f t="shared" si="47"/>
        <v>0</v>
      </c>
      <c r="T83" s="83"/>
      <c r="U83" s="83"/>
      <c r="V83" s="143">
        <f t="shared" si="48"/>
        <v>0</v>
      </c>
      <c r="W83" s="143">
        <f t="shared" si="35"/>
        <v>0</v>
      </c>
      <c r="X83" s="79"/>
      <c r="Y83" s="89"/>
      <c r="Z83" s="90">
        <f t="shared" si="36"/>
        <v>0</v>
      </c>
      <c r="AA83" s="147">
        <f>IF(Parámetros!$D$19="N/A",0,W83-K83)</f>
        <v>0</v>
      </c>
      <c r="AB83" s="148">
        <f t="shared" si="26"/>
        <v>0</v>
      </c>
      <c r="AC83" s="148"/>
      <c r="AD83" s="83"/>
      <c r="AE83" s="83"/>
      <c r="AF83" s="143">
        <f t="shared" si="49"/>
        <v>0</v>
      </c>
      <c r="AG83" s="79"/>
      <c r="AH83" s="89"/>
      <c r="AI83" s="147">
        <f t="shared" si="27"/>
        <v>0</v>
      </c>
      <c r="AJ83" s="148">
        <f t="shared" si="28"/>
        <v>0</v>
      </c>
      <c r="AK83" s="148"/>
      <c r="AL83" s="83"/>
      <c r="AM83" s="83"/>
      <c r="AN83" s="143">
        <f t="shared" si="50"/>
        <v>0</v>
      </c>
      <c r="AO83" s="79"/>
      <c r="AP83" s="89"/>
      <c r="AQ83" s="147">
        <f t="shared" si="29"/>
        <v>0</v>
      </c>
      <c r="AR83" s="148">
        <f t="shared" si="30"/>
        <v>0</v>
      </c>
      <c r="AS83" s="148"/>
    </row>
    <row r="84" spans="2:45" s="40" customFormat="1" ht="15">
      <c r="B84" s="93"/>
      <c r="C84" s="93"/>
      <c r="D84" s="114" t="s">
        <v>304</v>
      </c>
      <c r="E84" s="98" t="s">
        <v>152</v>
      </c>
      <c r="F84" s="83"/>
      <c r="G84" s="83"/>
      <c r="H84" s="143">
        <f t="shared" si="45"/>
        <v>0</v>
      </c>
      <c r="I84" s="83"/>
      <c r="J84" s="83"/>
      <c r="K84" s="143">
        <f t="shared" si="46"/>
        <v>0</v>
      </c>
      <c r="L84" s="79"/>
      <c r="M84" s="89"/>
      <c r="N84" s="147">
        <f t="shared" si="24"/>
        <v>0</v>
      </c>
      <c r="O84" s="148">
        <f t="shared" si="25"/>
        <v>0</v>
      </c>
      <c r="P84" s="148"/>
      <c r="Q84" s="83"/>
      <c r="R84" s="83"/>
      <c r="S84" s="143">
        <f t="shared" si="47"/>
        <v>0</v>
      </c>
      <c r="T84" s="83"/>
      <c r="U84" s="83"/>
      <c r="V84" s="143">
        <f t="shared" si="48"/>
        <v>0</v>
      </c>
      <c r="W84" s="143">
        <f t="shared" si="35"/>
        <v>0</v>
      </c>
      <c r="X84" s="79"/>
      <c r="Y84" s="89"/>
      <c r="Z84" s="90">
        <f t="shared" si="36"/>
        <v>0</v>
      </c>
      <c r="AA84" s="147">
        <f>IF(Parámetros!$D$19="N/A",0,W84-K84)</f>
        <v>0</v>
      </c>
      <c r="AB84" s="148">
        <f t="shared" si="26"/>
        <v>0</v>
      </c>
      <c r="AC84" s="148"/>
      <c r="AD84" s="83"/>
      <c r="AE84" s="83"/>
      <c r="AF84" s="143">
        <f t="shared" si="49"/>
        <v>0</v>
      </c>
      <c r="AG84" s="79"/>
      <c r="AH84" s="89"/>
      <c r="AI84" s="147">
        <f t="shared" si="27"/>
        <v>0</v>
      </c>
      <c r="AJ84" s="148">
        <f t="shared" si="28"/>
        <v>0</v>
      </c>
      <c r="AK84" s="148"/>
      <c r="AL84" s="83"/>
      <c r="AM84" s="83"/>
      <c r="AN84" s="143">
        <f t="shared" si="50"/>
        <v>0</v>
      </c>
      <c r="AO84" s="79"/>
      <c r="AP84" s="89"/>
      <c r="AQ84" s="147">
        <f t="shared" si="29"/>
        <v>0</v>
      </c>
      <c r="AR84" s="148">
        <f t="shared" si="30"/>
        <v>0</v>
      </c>
      <c r="AS84" s="148"/>
    </row>
    <row r="85" spans="2:45" s="40" customFormat="1" ht="15">
      <c r="B85" s="93"/>
      <c r="C85" s="93"/>
      <c r="D85" s="114" t="s">
        <v>305</v>
      </c>
      <c r="E85" s="98" t="s">
        <v>153</v>
      </c>
      <c r="F85" s="83"/>
      <c r="G85" s="83"/>
      <c r="H85" s="143">
        <f t="shared" si="45"/>
        <v>0</v>
      </c>
      <c r="I85" s="83"/>
      <c r="J85" s="83"/>
      <c r="K85" s="143">
        <f t="shared" si="46"/>
        <v>0</v>
      </c>
      <c r="L85" s="79"/>
      <c r="M85" s="89"/>
      <c r="N85" s="147">
        <f aca="true" t="shared" si="51" ref="N85:N116">+K85-H85</f>
        <v>0</v>
      </c>
      <c r="O85" s="148">
        <f aca="true" t="shared" si="52" ref="O85:O116">IF(ISERROR(IF(AND(H85&gt;1,K85=0),0%,IF(AND(H85=0,K85&gt;1),100%,N85/H85))),0,IF(AND(H85&gt;1,K85=0),0%,IF(AND(H85=0,K85&gt;1),100%,N85/H85)))</f>
        <v>0</v>
      </c>
      <c r="P85" s="148"/>
      <c r="Q85" s="83"/>
      <c r="R85" s="83"/>
      <c r="S85" s="143">
        <f t="shared" si="47"/>
        <v>0</v>
      </c>
      <c r="T85" s="83"/>
      <c r="U85" s="83"/>
      <c r="V85" s="143">
        <f t="shared" si="48"/>
        <v>0</v>
      </c>
      <c r="W85" s="143">
        <f t="shared" si="35"/>
        <v>0</v>
      </c>
      <c r="X85" s="79"/>
      <c r="Y85" s="89"/>
      <c r="Z85" s="90">
        <f t="shared" si="36"/>
        <v>0</v>
      </c>
      <c r="AA85" s="147">
        <f>IF(Parámetros!$D$19="N/A",0,W85-K85)</f>
        <v>0</v>
      </c>
      <c r="AB85" s="148">
        <f aca="true" t="shared" si="53" ref="AB85:AB116">IF(ISERROR(IF(AND(K85&gt;1,W85=0),0%,IF(AND(K85=0,W85&gt;1),100%,AA85/K85))),0,IF(AND(K85&gt;1,W85=0),0%,IF(AND(K85=0,W85&gt;1),100%,AA85/K85)))</f>
        <v>0</v>
      </c>
      <c r="AC85" s="148"/>
      <c r="AD85" s="83"/>
      <c r="AE85" s="83"/>
      <c r="AF85" s="143">
        <f t="shared" si="49"/>
        <v>0</v>
      </c>
      <c r="AG85" s="79"/>
      <c r="AH85" s="89"/>
      <c r="AI85" s="147">
        <f aca="true" t="shared" si="54" ref="AI85:AI116">+AF85-W85</f>
        <v>0</v>
      </c>
      <c r="AJ85" s="148">
        <f aca="true" t="shared" si="55" ref="AJ85:AJ116">IF(ISERROR(IF(AND(W85&gt;1,AF85=0),0%,IF(AND(W85=0,AF85&gt;1),100%,AI85/W85))),0,IF(AND(W85&gt;1,AF85=0),0%,IF(AND(W85=0,AF85&gt;1),100%,AI85/W85)))</f>
        <v>0</v>
      </c>
      <c r="AK85" s="148"/>
      <c r="AL85" s="83"/>
      <c r="AM85" s="83"/>
      <c r="AN85" s="143">
        <f t="shared" si="50"/>
        <v>0</v>
      </c>
      <c r="AO85" s="79"/>
      <c r="AP85" s="89"/>
      <c r="AQ85" s="147">
        <f aca="true" t="shared" si="56" ref="AQ85:AQ116">+AN85-AF85</f>
        <v>0</v>
      </c>
      <c r="AR85" s="148">
        <f aca="true" t="shared" si="57" ref="AR85:AR116">IF(ISERROR(IF(AND(AF85&gt;1,AN85=0),0%,IF(AND(AF85=0,AN85&gt;1),100%,AQ85/AF85))),0,IF(AND(AF85&gt;1,AN85=0),0%,IF(AND(AF85=0,AN85&gt;1),100%,AQ85/AF85)))</f>
        <v>0</v>
      </c>
      <c r="AS85" s="148"/>
    </row>
    <row r="86" spans="2:45" s="40" customFormat="1" ht="15">
      <c r="B86" s="93"/>
      <c r="C86" s="93"/>
      <c r="D86" s="110" t="s">
        <v>196</v>
      </c>
      <c r="E86" s="111" t="s">
        <v>271</v>
      </c>
      <c r="F86" s="83"/>
      <c r="G86" s="83"/>
      <c r="H86" s="143">
        <f>+H87+H91</f>
        <v>0</v>
      </c>
      <c r="I86" s="83"/>
      <c r="J86" s="83"/>
      <c r="K86" s="143">
        <f>+K87+K91</f>
        <v>0</v>
      </c>
      <c r="L86" s="79"/>
      <c r="M86" s="89"/>
      <c r="N86" s="147">
        <f t="shared" si="51"/>
        <v>0</v>
      </c>
      <c r="O86" s="148">
        <f t="shared" si="52"/>
        <v>0</v>
      </c>
      <c r="P86" s="148"/>
      <c r="Q86" s="83"/>
      <c r="R86" s="83"/>
      <c r="S86" s="143">
        <f>+S87+S91</f>
        <v>0</v>
      </c>
      <c r="T86" s="83"/>
      <c r="U86" s="83"/>
      <c r="V86" s="143">
        <f>+V87+V91</f>
        <v>0</v>
      </c>
      <c r="W86" s="143">
        <f t="shared" si="35"/>
        <v>0</v>
      </c>
      <c r="X86" s="79"/>
      <c r="Y86" s="89"/>
      <c r="Z86" s="90">
        <f t="shared" si="36"/>
        <v>0</v>
      </c>
      <c r="AA86" s="147">
        <f>IF(Parámetros!$D$19="N/A",0,W86-K86)</f>
        <v>0</v>
      </c>
      <c r="AB86" s="148">
        <f t="shared" si="53"/>
        <v>0</v>
      </c>
      <c r="AC86" s="148"/>
      <c r="AD86" s="83"/>
      <c r="AE86" s="83"/>
      <c r="AF86" s="143">
        <f>+AF87+AF91</f>
        <v>0</v>
      </c>
      <c r="AG86" s="79"/>
      <c r="AH86" s="89"/>
      <c r="AI86" s="147">
        <f t="shared" si="54"/>
        <v>0</v>
      </c>
      <c r="AJ86" s="148">
        <f t="shared" si="55"/>
        <v>0</v>
      </c>
      <c r="AK86" s="148"/>
      <c r="AL86" s="83"/>
      <c r="AM86" s="83"/>
      <c r="AN86" s="143">
        <f>+AN87+AN91</f>
        <v>0</v>
      </c>
      <c r="AO86" s="79"/>
      <c r="AP86" s="89"/>
      <c r="AQ86" s="147">
        <f t="shared" si="56"/>
        <v>0</v>
      </c>
      <c r="AR86" s="148">
        <f t="shared" si="57"/>
        <v>0</v>
      </c>
      <c r="AS86" s="148"/>
    </row>
    <row r="87" spans="2:45" s="40" customFormat="1" ht="15">
      <c r="B87" s="93"/>
      <c r="C87" s="93"/>
      <c r="D87" s="112" t="s">
        <v>306</v>
      </c>
      <c r="E87" s="113" t="s">
        <v>154</v>
      </c>
      <c r="F87" s="83"/>
      <c r="G87" s="83"/>
      <c r="H87" s="143">
        <f>+H88+H89+H90</f>
        <v>0</v>
      </c>
      <c r="I87" s="83"/>
      <c r="J87" s="83"/>
      <c r="K87" s="143">
        <f>+K88+K89+K90</f>
        <v>0</v>
      </c>
      <c r="L87" s="79"/>
      <c r="M87" s="89"/>
      <c r="N87" s="147">
        <f t="shared" si="51"/>
        <v>0</v>
      </c>
      <c r="O87" s="148">
        <f t="shared" si="52"/>
        <v>0</v>
      </c>
      <c r="P87" s="148"/>
      <c r="Q87" s="83"/>
      <c r="R87" s="83"/>
      <c r="S87" s="143">
        <f>+S88+S89+S90</f>
        <v>0</v>
      </c>
      <c r="T87" s="83"/>
      <c r="U87" s="83"/>
      <c r="V87" s="143">
        <f>+V88+V89+V90</f>
        <v>0</v>
      </c>
      <c r="W87" s="143">
        <f t="shared" si="35"/>
        <v>0</v>
      </c>
      <c r="X87" s="79"/>
      <c r="Y87" s="89"/>
      <c r="Z87" s="90">
        <f t="shared" si="36"/>
        <v>0</v>
      </c>
      <c r="AA87" s="147">
        <f>IF(Parámetros!$D$19="N/A",0,W87-K87)</f>
        <v>0</v>
      </c>
      <c r="AB87" s="148">
        <f t="shared" si="53"/>
        <v>0</v>
      </c>
      <c r="AC87" s="148"/>
      <c r="AD87" s="83"/>
      <c r="AE87" s="83"/>
      <c r="AF87" s="143">
        <f>+AF88+AF89+AF90</f>
        <v>0</v>
      </c>
      <c r="AG87" s="79"/>
      <c r="AH87" s="89"/>
      <c r="AI87" s="147">
        <f t="shared" si="54"/>
        <v>0</v>
      </c>
      <c r="AJ87" s="148">
        <f t="shared" si="55"/>
        <v>0</v>
      </c>
      <c r="AK87" s="148"/>
      <c r="AL87" s="83"/>
      <c r="AM87" s="83"/>
      <c r="AN87" s="143">
        <f>+AN88+AN89+AN90</f>
        <v>0</v>
      </c>
      <c r="AO87" s="79"/>
      <c r="AP87" s="89"/>
      <c r="AQ87" s="147">
        <f t="shared" si="56"/>
        <v>0</v>
      </c>
      <c r="AR87" s="148">
        <f t="shared" si="57"/>
        <v>0</v>
      </c>
      <c r="AS87" s="148"/>
    </row>
    <row r="88" spans="2:45" s="40" customFormat="1" ht="15">
      <c r="B88" s="93"/>
      <c r="C88" s="93"/>
      <c r="D88" s="114" t="s">
        <v>307</v>
      </c>
      <c r="E88" s="98" t="s">
        <v>272</v>
      </c>
      <c r="F88" s="83"/>
      <c r="G88" s="83"/>
      <c r="H88" s="143">
        <f>+F88+G88</f>
        <v>0</v>
      </c>
      <c r="I88" s="83"/>
      <c r="J88" s="83"/>
      <c r="K88" s="143">
        <f>+I88+J88</f>
        <v>0</v>
      </c>
      <c r="L88" s="79"/>
      <c r="M88" s="89"/>
      <c r="N88" s="147">
        <f t="shared" si="51"/>
        <v>0</v>
      </c>
      <c r="O88" s="148">
        <f t="shared" si="52"/>
        <v>0</v>
      </c>
      <c r="P88" s="148"/>
      <c r="Q88" s="83"/>
      <c r="R88" s="83"/>
      <c r="S88" s="143">
        <f>+Q88+R88</f>
        <v>0</v>
      </c>
      <c r="T88" s="83"/>
      <c r="U88" s="83"/>
      <c r="V88" s="143">
        <f>+T88+U88</f>
        <v>0</v>
      </c>
      <c r="W88" s="143">
        <f t="shared" si="35"/>
        <v>0</v>
      </c>
      <c r="X88" s="79"/>
      <c r="Y88" s="89"/>
      <c r="Z88" s="90">
        <f t="shared" si="36"/>
        <v>0</v>
      </c>
      <c r="AA88" s="147">
        <f>IF(Parámetros!$D$19="N/A",0,W88-K88)</f>
        <v>0</v>
      </c>
      <c r="AB88" s="148">
        <f t="shared" si="53"/>
        <v>0</v>
      </c>
      <c r="AC88" s="148"/>
      <c r="AD88" s="83"/>
      <c r="AE88" s="83"/>
      <c r="AF88" s="143">
        <f>+AD88+AE88</f>
        <v>0</v>
      </c>
      <c r="AG88" s="79"/>
      <c r="AH88" s="89"/>
      <c r="AI88" s="147">
        <f t="shared" si="54"/>
        <v>0</v>
      </c>
      <c r="AJ88" s="148">
        <f t="shared" si="55"/>
        <v>0</v>
      </c>
      <c r="AK88" s="148"/>
      <c r="AL88" s="83"/>
      <c r="AM88" s="83"/>
      <c r="AN88" s="143">
        <f>+AL88+AM88</f>
        <v>0</v>
      </c>
      <c r="AO88" s="79"/>
      <c r="AP88" s="89"/>
      <c r="AQ88" s="147">
        <f t="shared" si="56"/>
        <v>0</v>
      </c>
      <c r="AR88" s="148">
        <f t="shared" si="57"/>
        <v>0</v>
      </c>
      <c r="AS88" s="148"/>
    </row>
    <row r="89" spans="2:45" s="40" customFormat="1" ht="15">
      <c r="B89" s="93"/>
      <c r="C89" s="93"/>
      <c r="D89" s="114" t="s">
        <v>308</v>
      </c>
      <c r="E89" s="98" t="s">
        <v>155</v>
      </c>
      <c r="F89" s="83"/>
      <c r="G89" s="83"/>
      <c r="H89" s="143">
        <f aca="true" t="shared" si="58" ref="H89:H91">+F89+G89</f>
        <v>0</v>
      </c>
      <c r="I89" s="83"/>
      <c r="J89" s="83"/>
      <c r="K89" s="143">
        <f aca="true" t="shared" si="59" ref="K89:K91">+I89+J89</f>
        <v>0</v>
      </c>
      <c r="L89" s="79"/>
      <c r="M89" s="89"/>
      <c r="N89" s="147">
        <f t="shared" si="51"/>
        <v>0</v>
      </c>
      <c r="O89" s="148">
        <f t="shared" si="52"/>
        <v>0</v>
      </c>
      <c r="P89" s="148"/>
      <c r="Q89" s="83"/>
      <c r="R89" s="83"/>
      <c r="S89" s="143">
        <f aca="true" t="shared" si="60" ref="S89:S91">+Q89+R89</f>
        <v>0</v>
      </c>
      <c r="T89" s="83"/>
      <c r="U89" s="83"/>
      <c r="V89" s="143">
        <f aca="true" t="shared" si="61" ref="V89:V91">+T89+U89</f>
        <v>0</v>
      </c>
      <c r="W89" s="143">
        <f t="shared" si="35"/>
        <v>0</v>
      </c>
      <c r="X89" s="79"/>
      <c r="Y89" s="89"/>
      <c r="Z89" s="90">
        <f t="shared" si="36"/>
        <v>0</v>
      </c>
      <c r="AA89" s="147">
        <f>IF(Parámetros!$D$19="N/A",0,W89-K89)</f>
        <v>0</v>
      </c>
      <c r="AB89" s="148">
        <f t="shared" si="53"/>
        <v>0</v>
      </c>
      <c r="AC89" s="148"/>
      <c r="AD89" s="83"/>
      <c r="AE89" s="83"/>
      <c r="AF89" s="143">
        <f aca="true" t="shared" si="62" ref="AF89:AF91">+AD89+AE89</f>
        <v>0</v>
      </c>
      <c r="AG89" s="79"/>
      <c r="AH89" s="89"/>
      <c r="AI89" s="147">
        <f t="shared" si="54"/>
        <v>0</v>
      </c>
      <c r="AJ89" s="148">
        <f t="shared" si="55"/>
        <v>0</v>
      </c>
      <c r="AK89" s="148"/>
      <c r="AL89" s="83"/>
      <c r="AM89" s="83"/>
      <c r="AN89" s="143">
        <f aca="true" t="shared" si="63" ref="AN89:AN91">+AL89+AM89</f>
        <v>0</v>
      </c>
      <c r="AO89" s="79"/>
      <c r="AP89" s="89"/>
      <c r="AQ89" s="147">
        <f t="shared" si="56"/>
        <v>0</v>
      </c>
      <c r="AR89" s="148">
        <f t="shared" si="57"/>
        <v>0</v>
      </c>
      <c r="AS89" s="148"/>
    </row>
    <row r="90" spans="2:45" s="40" customFormat="1" ht="15">
      <c r="B90" s="93"/>
      <c r="C90" s="93"/>
      <c r="D90" s="114" t="s">
        <v>309</v>
      </c>
      <c r="E90" s="98" t="s">
        <v>156</v>
      </c>
      <c r="F90" s="83"/>
      <c r="G90" s="83"/>
      <c r="H90" s="143">
        <f t="shared" si="58"/>
        <v>0</v>
      </c>
      <c r="I90" s="83"/>
      <c r="J90" s="83"/>
      <c r="K90" s="143">
        <f t="shared" si="59"/>
        <v>0</v>
      </c>
      <c r="L90" s="79"/>
      <c r="M90" s="89"/>
      <c r="N90" s="147">
        <f t="shared" si="51"/>
        <v>0</v>
      </c>
      <c r="O90" s="148">
        <f t="shared" si="52"/>
        <v>0</v>
      </c>
      <c r="P90" s="148"/>
      <c r="Q90" s="83"/>
      <c r="R90" s="83"/>
      <c r="S90" s="143">
        <f t="shared" si="60"/>
        <v>0</v>
      </c>
      <c r="T90" s="83"/>
      <c r="U90" s="83"/>
      <c r="V90" s="143">
        <f t="shared" si="61"/>
        <v>0</v>
      </c>
      <c r="W90" s="143">
        <f aca="true" t="shared" si="64" ref="W90:W121">+S90+V90</f>
        <v>0</v>
      </c>
      <c r="X90" s="79"/>
      <c r="Y90" s="89"/>
      <c r="Z90" s="90">
        <f aca="true" t="shared" si="65" ref="Z90:Z121">+IF($W$168&lt;1,W90/-$W$168,W90/$W$168)</f>
        <v>0</v>
      </c>
      <c r="AA90" s="147">
        <f>IF(Parámetros!$D$19="N/A",0,W90-K90)</f>
        <v>0</v>
      </c>
      <c r="AB90" s="148">
        <f t="shared" si="53"/>
        <v>0</v>
      </c>
      <c r="AC90" s="148"/>
      <c r="AD90" s="83"/>
      <c r="AE90" s="83"/>
      <c r="AF90" s="143">
        <f t="shared" si="62"/>
        <v>0</v>
      </c>
      <c r="AG90" s="79"/>
      <c r="AH90" s="89"/>
      <c r="AI90" s="147">
        <f t="shared" si="54"/>
        <v>0</v>
      </c>
      <c r="AJ90" s="148">
        <f t="shared" si="55"/>
        <v>0</v>
      </c>
      <c r="AK90" s="148"/>
      <c r="AL90" s="83"/>
      <c r="AM90" s="83"/>
      <c r="AN90" s="143">
        <f t="shared" si="63"/>
        <v>0</v>
      </c>
      <c r="AO90" s="79"/>
      <c r="AP90" s="89"/>
      <c r="AQ90" s="147">
        <f t="shared" si="56"/>
        <v>0</v>
      </c>
      <c r="AR90" s="148">
        <f t="shared" si="57"/>
        <v>0</v>
      </c>
      <c r="AS90" s="148"/>
    </row>
    <row r="91" spans="2:45" s="40" customFormat="1" ht="25.5">
      <c r="B91" s="93"/>
      <c r="C91" s="93"/>
      <c r="D91" s="114" t="s">
        <v>310</v>
      </c>
      <c r="E91" s="98" t="s">
        <v>273</v>
      </c>
      <c r="F91" s="83"/>
      <c r="G91" s="83"/>
      <c r="H91" s="143">
        <f t="shared" si="58"/>
        <v>0</v>
      </c>
      <c r="I91" s="83"/>
      <c r="J91" s="83"/>
      <c r="K91" s="143">
        <f t="shared" si="59"/>
        <v>0</v>
      </c>
      <c r="L91" s="79"/>
      <c r="M91" s="89"/>
      <c r="N91" s="147">
        <f t="shared" si="51"/>
        <v>0</v>
      </c>
      <c r="O91" s="148">
        <f t="shared" si="52"/>
        <v>0</v>
      </c>
      <c r="P91" s="148"/>
      <c r="Q91" s="83"/>
      <c r="R91" s="83"/>
      <c r="S91" s="143">
        <f t="shared" si="60"/>
        <v>0</v>
      </c>
      <c r="T91" s="83"/>
      <c r="U91" s="83"/>
      <c r="V91" s="143">
        <f t="shared" si="61"/>
        <v>0</v>
      </c>
      <c r="W91" s="143">
        <f t="shared" si="64"/>
        <v>0</v>
      </c>
      <c r="X91" s="79"/>
      <c r="Y91" s="89"/>
      <c r="Z91" s="90">
        <f t="shared" si="65"/>
        <v>0</v>
      </c>
      <c r="AA91" s="147">
        <f>IF(Parámetros!$D$19="N/A",0,W91-K91)</f>
        <v>0</v>
      </c>
      <c r="AB91" s="148">
        <f t="shared" si="53"/>
        <v>0</v>
      </c>
      <c r="AC91" s="148"/>
      <c r="AD91" s="83"/>
      <c r="AE91" s="83"/>
      <c r="AF91" s="143">
        <f t="shared" si="62"/>
        <v>0</v>
      </c>
      <c r="AG91" s="79"/>
      <c r="AH91" s="89"/>
      <c r="AI91" s="147">
        <f t="shared" si="54"/>
        <v>0</v>
      </c>
      <c r="AJ91" s="148">
        <f t="shared" si="55"/>
        <v>0</v>
      </c>
      <c r="AK91" s="148"/>
      <c r="AL91" s="83"/>
      <c r="AM91" s="83"/>
      <c r="AN91" s="143">
        <f t="shared" si="63"/>
        <v>0</v>
      </c>
      <c r="AO91" s="79"/>
      <c r="AP91" s="89"/>
      <c r="AQ91" s="147">
        <f t="shared" si="56"/>
        <v>0</v>
      </c>
      <c r="AR91" s="148">
        <f t="shared" si="57"/>
        <v>0</v>
      </c>
      <c r="AS91" s="148"/>
    </row>
    <row r="92" spans="2:45" s="40" customFormat="1" ht="25.5">
      <c r="B92" s="93"/>
      <c r="C92" s="93"/>
      <c r="D92" s="87" t="s">
        <v>197</v>
      </c>
      <c r="E92" s="108" t="s">
        <v>158</v>
      </c>
      <c r="F92" s="83"/>
      <c r="G92" s="83"/>
      <c r="H92" s="143">
        <f>+H93+H112</f>
        <v>0</v>
      </c>
      <c r="I92" s="83"/>
      <c r="J92" s="83"/>
      <c r="K92" s="143">
        <f>+K93+K112</f>
        <v>0</v>
      </c>
      <c r="L92" s="79"/>
      <c r="M92" s="89"/>
      <c r="N92" s="147">
        <f t="shared" si="51"/>
        <v>0</v>
      </c>
      <c r="O92" s="148">
        <f t="shared" si="52"/>
        <v>0</v>
      </c>
      <c r="P92" s="148"/>
      <c r="Q92" s="83"/>
      <c r="R92" s="83"/>
      <c r="S92" s="143">
        <f>+S93+S112</f>
        <v>0</v>
      </c>
      <c r="T92" s="83"/>
      <c r="U92" s="83"/>
      <c r="V92" s="143">
        <f>+V93+V112</f>
        <v>0</v>
      </c>
      <c r="W92" s="143">
        <f t="shared" si="64"/>
        <v>0</v>
      </c>
      <c r="X92" s="79"/>
      <c r="Y92" s="89"/>
      <c r="Z92" s="90">
        <f t="shared" si="65"/>
        <v>0</v>
      </c>
      <c r="AA92" s="147">
        <f>IF(Parámetros!$D$19="N/A",0,W92-K92)</f>
        <v>0</v>
      </c>
      <c r="AB92" s="148">
        <f t="shared" si="53"/>
        <v>0</v>
      </c>
      <c r="AC92" s="148"/>
      <c r="AD92" s="83"/>
      <c r="AE92" s="83"/>
      <c r="AF92" s="143">
        <f>+AF93+AF112</f>
        <v>0</v>
      </c>
      <c r="AG92" s="79"/>
      <c r="AH92" s="89"/>
      <c r="AI92" s="147">
        <f t="shared" si="54"/>
        <v>0</v>
      </c>
      <c r="AJ92" s="148">
        <f t="shared" si="55"/>
        <v>0</v>
      </c>
      <c r="AK92" s="148"/>
      <c r="AL92" s="83"/>
      <c r="AM92" s="83"/>
      <c r="AN92" s="143">
        <f>+AN93+AN112</f>
        <v>0</v>
      </c>
      <c r="AO92" s="79"/>
      <c r="AP92" s="89"/>
      <c r="AQ92" s="147">
        <f t="shared" si="56"/>
        <v>0</v>
      </c>
      <c r="AR92" s="148">
        <f t="shared" si="57"/>
        <v>0</v>
      </c>
      <c r="AS92" s="148"/>
    </row>
    <row r="93" spans="2:45" s="40" customFormat="1" ht="15">
      <c r="B93" s="93"/>
      <c r="C93" s="93"/>
      <c r="D93" s="109" t="s">
        <v>198</v>
      </c>
      <c r="E93" s="96" t="s">
        <v>143</v>
      </c>
      <c r="F93" s="83"/>
      <c r="G93" s="83"/>
      <c r="H93" s="143">
        <f>+H94+H106</f>
        <v>0</v>
      </c>
      <c r="I93" s="83"/>
      <c r="J93" s="83"/>
      <c r="K93" s="143">
        <f>+K94+K106</f>
        <v>0</v>
      </c>
      <c r="L93" s="79"/>
      <c r="M93" s="89"/>
      <c r="N93" s="147">
        <f t="shared" si="51"/>
        <v>0</v>
      </c>
      <c r="O93" s="148">
        <f t="shared" si="52"/>
        <v>0</v>
      </c>
      <c r="P93" s="148"/>
      <c r="Q93" s="83"/>
      <c r="R93" s="83"/>
      <c r="S93" s="143">
        <f>+S94+S106</f>
        <v>0</v>
      </c>
      <c r="T93" s="83"/>
      <c r="U93" s="83"/>
      <c r="V93" s="143">
        <f>+V94+V106</f>
        <v>0</v>
      </c>
      <c r="W93" s="143">
        <f t="shared" si="64"/>
        <v>0</v>
      </c>
      <c r="X93" s="79"/>
      <c r="Y93" s="89"/>
      <c r="Z93" s="90">
        <f t="shared" si="65"/>
        <v>0</v>
      </c>
      <c r="AA93" s="147">
        <f>IF(Parámetros!$D$19="N/A",0,W93-K93)</f>
        <v>0</v>
      </c>
      <c r="AB93" s="148">
        <f t="shared" si="53"/>
        <v>0</v>
      </c>
      <c r="AC93" s="148"/>
      <c r="AD93" s="83"/>
      <c r="AE93" s="83"/>
      <c r="AF93" s="143">
        <f>+AF94+AF106</f>
        <v>0</v>
      </c>
      <c r="AG93" s="79"/>
      <c r="AH93" s="89"/>
      <c r="AI93" s="147">
        <f t="shared" si="54"/>
        <v>0</v>
      </c>
      <c r="AJ93" s="148">
        <f t="shared" si="55"/>
        <v>0</v>
      </c>
      <c r="AK93" s="148"/>
      <c r="AL93" s="83"/>
      <c r="AM93" s="83"/>
      <c r="AN93" s="143">
        <f>+AN94+AN106</f>
        <v>0</v>
      </c>
      <c r="AO93" s="79"/>
      <c r="AP93" s="89"/>
      <c r="AQ93" s="147">
        <f t="shared" si="56"/>
        <v>0</v>
      </c>
      <c r="AR93" s="148">
        <f t="shared" si="57"/>
        <v>0</v>
      </c>
      <c r="AS93" s="148"/>
    </row>
    <row r="94" spans="2:45" s="40" customFormat="1" ht="25.5">
      <c r="B94" s="93"/>
      <c r="C94" s="93"/>
      <c r="D94" s="110" t="s">
        <v>207</v>
      </c>
      <c r="E94" s="111" t="s">
        <v>269</v>
      </c>
      <c r="F94" s="83"/>
      <c r="G94" s="83"/>
      <c r="H94" s="143">
        <f>+H95+H99+H100+H101+H102+H103+H104+H105</f>
        <v>0</v>
      </c>
      <c r="I94" s="83"/>
      <c r="J94" s="83"/>
      <c r="K94" s="143">
        <f>+K95+K99+K100+K101+K102+K103+K104+K105</f>
        <v>0</v>
      </c>
      <c r="L94" s="79"/>
      <c r="M94" s="89"/>
      <c r="N94" s="147">
        <f t="shared" si="51"/>
        <v>0</v>
      </c>
      <c r="O94" s="148">
        <f t="shared" si="52"/>
        <v>0</v>
      </c>
      <c r="P94" s="148"/>
      <c r="Q94" s="83"/>
      <c r="R94" s="83"/>
      <c r="S94" s="143">
        <f>+S95+S99+S100+S101+S102+S103+S104+S105</f>
        <v>0</v>
      </c>
      <c r="T94" s="83"/>
      <c r="U94" s="83"/>
      <c r="V94" s="143">
        <f>+V95+V99+V100+V101+V102+V103+V104+V105</f>
        <v>0</v>
      </c>
      <c r="W94" s="143">
        <f t="shared" si="64"/>
        <v>0</v>
      </c>
      <c r="X94" s="79"/>
      <c r="Y94" s="89"/>
      <c r="Z94" s="90">
        <f t="shared" si="65"/>
        <v>0</v>
      </c>
      <c r="AA94" s="147">
        <f>IF(Parámetros!$D$19="N/A",0,W94-K94)</f>
        <v>0</v>
      </c>
      <c r="AB94" s="148">
        <f t="shared" si="53"/>
        <v>0</v>
      </c>
      <c r="AC94" s="148"/>
      <c r="AD94" s="83"/>
      <c r="AE94" s="83"/>
      <c r="AF94" s="143">
        <f>+AF95+AF99+AF100+AF101+AF102+AF103+AF104+AF105</f>
        <v>0</v>
      </c>
      <c r="AG94" s="79"/>
      <c r="AH94" s="89"/>
      <c r="AI94" s="147">
        <f t="shared" si="54"/>
        <v>0</v>
      </c>
      <c r="AJ94" s="148">
        <f t="shared" si="55"/>
        <v>0</v>
      </c>
      <c r="AK94" s="148"/>
      <c r="AL94" s="83"/>
      <c r="AM94" s="83"/>
      <c r="AN94" s="143">
        <f>+AN95+AN99+AN100+AN101+AN102+AN103+AN104+AN105</f>
        <v>0</v>
      </c>
      <c r="AO94" s="79"/>
      <c r="AP94" s="89"/>
      <c r="AQ94" s="147">
        <f t="shared" si="56"/>
        <v>0</v>
      </c>
      <c r="AR94" s="148">
        <f t="shared" si="57"/>
        <v>0</v>
      </c>
      <c r="AS94" s="148"/>
    </row>
    <row r="95" spans="2:45" s="40" customFormat="1" ht="15">
      <c r="B95" s="93"/>
      <c r="C95" s="93"/>
      <c r="D95" s="112" t="s">
        <v>208</v>
      </c>
      <c r="E95" s="113" t="s">
        <v>144</v>
      </c>
      <c r="F95" s="83"/>
      <c r="G95" s="83"/>
      <c r="H95" s="143">
        <f>+H96+H97+H98</f>
        <v>0</v>
      </c>
      <c r="I95" s="83"/>
      <c r="J95" s="83"/>
      <c r="K95" s="143">
        <f>+K96+K97+K98</f>
        <v>0</v>
      </c>
      <c r="L95" s="79"/>
      <c r="M95" s="89"/>
      <c r="N95" s="147">
        <f t="shared" si="51"/>
        <v>0</v>
      </c>
      <c r="O95" s="148">
        <f t="shared" si="52"/>
        <v>0</v>
      </c>
      <c r="P95" s="148"/>
      <c r="Q95" s="83"/>
      <c r="R95" s="83"/>
      <c r="S95" s="143">
        <f>+S96+S97+S98</f>
        <v>0</v>
      </c>
      <c r="T95" s="83"/>
      <c r="U95" s="83"/>
      <c r="V95" s="143">
        <f>+V96+V97+V98</f>
        <v>0</v>
      </c>
      <c r="W95" s="143">
        <f t="shared" si="64"/>
        <v>0</v>
      </c>
      <c r="X95" s="79"/>
      <c r="Y95" s="89"/>
      <c r="Z95" s="90">
        <f t="shared" si="65"/>
        <v>0</v>
      </c>
      <c r="AA95" s="147">
        <f>IF(Parámetros!$D$19="N/A",0,W95-K95)</f>
        <v>0</v>
      </c>
      <c r="AB95" s="148">
        <f t="shared" si="53"/>
        <v>0</v>
      </c>
      <c r="AC95" s="148"/>
      <c r="AD95" s="83"/>
      <c r="AE95" s="83"/>
      <c r="AF95" s="143">
        <f>+AF96+AF97+AF98</f>
        <v>0</v>
      </c>
      <c r="AG95" s="79"/>
      <c r="AH95" s="89"/>
      <c r="AI95" s="147">
        <f t="shared" si="54"/>
        <v>0</v>
      </c>
      <c r="AJ95" s="148">
        <f t="shared" si="55"/>
        <v>0</v>
      </c>
      <c r="AK95" s="148"/>
      <c r="AL95" s="83"/>
      <c r="AM95" s="83"/>
      <c r="AN95" s="143">
        <f>+AN96+AN97+AN98</f>
        <v>0</v>
      </c>
      <c r="AO95" s="79"/>
      <c r="AP95" s="89"/>
      <c r="AQ95" s="147">
        <f t="shared" si="56"/>
        <v>0</v>
      </c>
      <c r="AR95" s="148">
        <f t="shared" si="57"/>
        <v>0</v>
      </c>
      <c r="AS95" s="148"/>
    </row>
    <row r="96" spans="2:45" s="40" customFormat="1" ht="15">
      <c r="B96" s="86"/>
      <c r="C96" s="86"/>
      <c r="D96" s="114" t="s">
        <v>209</v>
      </c>
      <c r="E96" s="98" t="s">
        <v>270</v>
      </c>
      <c r="F96" s="83"/>
      <c r="G96" s="83"/>
      <c r="H96" s="143">
        <f aca="true" t="shared" si="66" ref="H96:H105">+F96+G96</f>
        <v>0</v>
      </c>
      <c r="I96" s="83"/>
      <c r="J96" s="83"/>
      <c r="K96" s="143">
        <f aca="true" t="shared" si="67" ref="K96:K105">+I96+J96</f>
        <v>0</v>
      </c>
      <c r="L96" s="79"/>
      <c r="M96" s="89"/>
      <c r="N96" s="147">
        <f t="shared" si="51"/>
        <v>0</v>
      </c>
      <c r="O96" s="148">
        <f t="shared" si="52"/>
        <v>0</v>
      </c>
      <c r="P96" s="148"/>
      <c r="Q96" s="83"/>
      <c r="R96" s="83"/>
      <c r="S96" s="143">
        <f aca="true" t="shared" si="68" ref="S96:S105">+Q96+R96</f>
        <v>0</v>
      </c>
      <c r="T96" s="83"/>
      <c r="U96" s="83"/>
      <c r="V96" s="143">
        <f aca="true" t="shared" si="69" ref="V96:V105">+T96+U96</f>
        <v>0</v>
      </c>
      <c r="W96" s="143">
        <f t="shared" si="64"/>
        <v>0</v>
      </c>
      <c r="X96" s="79"/>
      <c r="Y96" s="89"/>
      <c r="Z96" s="90">
        <f t="shared" si="65"/>
        <v>0</v>
      </c>
      <c r="AA96" s="147">
        <f>IF(Parámetros!$D$19="N/A",0,W96-K96)</f>
        <v>0</v>
      </c>
      <c r="AB96" s="148">
        <f t="shared" si="53"/>
        <v>0</v>
      </c>
      <c r="AC96" s="148"/>
      <c r="AD96" s="83"/>
      <c r="AE96" s="83"/>
      <c r="AF96" s="143">
        <f aca="true" t="shared" si="70" ref="AF96:AF105">+AD96+AE96</f>
        <v>0</v>
      </c>
      <c r="AG96" s="79"/>
      <c r="AH96" s="89"/>
      <c r="AI96" s="147">
        <f t="shared" si="54"/>
        <v>0</v>
      </c>
      <c r="AJ96" s="148">
        <f t="shared" si="55"/>
        <v>0</v>
      </c>
      <c r="AK96" s="148"/>
      <c r="AL96" s="83"/>
      <c r="AM96" s="83"/>
      <c r="AN96" s="143">
        <f aca="true" t="shared" si="71" ref="AN96:AN105">+AL96+AM96</f>
        <v>0</v>
      </c>
      <c r="AO96" s="79"/>
      <c r="AP96" s="89"/>
      <c r="AQ96" s="147">
        <f t="shared" si="56"/>
        <v>0</v>
      </c>
      <c r="AR96" s="148">
        <f t="shared" si="57"/>
        <v>0</v>
      </c>
      <c r="AS96" s="148"/>
    </row>
    <row r="97" spans="2:45" s="40" customFormat="1" ht="15">
      <c r="B97" s="93"/>
      <c r="C97" s="93"/>
      <c r="D97" s="114" t="s">
        <v>311</v>
      </c>
      <c r="E97" s="98" t="s">
        <v>145</v>
      </c>
      <c r="F97" s="83"/>
      <c r="G97" s="83"/>
      <c r="H97" s="143">
        <f t="shared" si="66"/>
        <v>0</v>
      </c>
      <c r="I97" s="83"/>
      <c r="J97" s="83"/>
      <c r="K97" s="143">
        <f t="shared" si="67"/>
        <v>0</v>
      </c>
      <c r="L97" s="79"/>
      <c r="M97" s="89"/>
      <c r="N97" s="147">
        <f t="shared" si="51"/>
        <v>0</v>
      </c>
      <c r="O97" s="148">
        <f t="shared" si="52"/>
        <v>0</v>
      </c>
      <c r="P97" s="148"/>
      <c r="Q97" s="83"/>
      <c r="R97" s="83"/>
      <c r="S97" s="143">
        <f t="shared" si="68"/>
        <v>0</v>
      </c>
      <c r="T97" s="83"/>
      <c r="U97" s="83"/>
      <c r="V97" s="143">
        <f t="shared" si="69"/>
        <v>0</v>
      </c>
      <c r="W97" s="143">
        <f t="shared" si="64"/>
        <v>0</v>
      </c>
      <c r="X97" s="79"/>
      <c r="Y97" s="89"/>
      <c r="Z97" s="90">
        <f t="shared" si="65"/>
        <v>0</v>
      </c>
      <c r="AA97" s="147">
        <f>IF(Parámetros!$D$19="N/A",0,W97-K97)</f>
        <v>0</v>
      </c>
      <c r="AB97" s="148">
        <f t="shared" si="53"/>
        <v>0</v>
      </c>
      <c r="AC97" s="148"/>
      <c r="AD97" s="83"/>
      <c r="AE97" s="83"/>
      <c r="AF97" s="143">
        <f t="shared" si="70"/>
        <v>0</v>
      </c>
      <c r="AG97" s="79"/>
      <c r="AH97" s="89"/>
      <c r="AI97" s="147">
        <f t="shared" si="54"/>
        <v>0</v>
      </c>
      <c r="AJ97" s="148">
        <f t="shared" si="55"/>
        <v>0</v>
      </c>
      <c r="AK97" s="148"/>
      <c r="AL97" s="83"/>
      <c r="AM97" s="83"/>
      <c r="AN97" s="143">
        <f t="shared" si="71"/>
        <v>0</v>
      </c>
      <c r="AO97" s="79"/>
      <c r="AP97" s="89"/>
      <c r="AQ97" s="147">
        <f t="shared" si="56"/>
        <v>0</v>
      </c>
      <c r="AR97" s="148">
        <f t="shared" si="57"/>
        <v>0</v>
      </c>
      <c r="AS97" s="148"/>
    </row>
    <row r="98" spans="2:45" s="40" customFormat="1" ht="15">
      <c r="B98" s="93"/>
      <c r="C98" s="93"/>
      <c r="D98" s="114" t="s">
        <v>210</v>
      </c>
      <c r="E98" s="98" t="s">
        <v>146</v>
      </c>
      <c r="F98" s="83"/>
      <c r="G98" s="83"/>
      <c r="H98" s="143">
        <f t="shared" si="66"/>
        <v>0</v>
      </c>
      <c r="I98" s="83"/>
      <c r="J98" s="83"/>
      <c r="K98" s="143">
        <f t="shared" si="67"/>
        <v>0</v>
      </c>
      <c r="L98" s="79"/>
      <c r="M98" s="89"/>
      <c r="N98" s="147">
        <f t="shared" si="51"/>
        <v>0</v>
      </c>
      <c r="O98" s="148">
        <f t="shared" si="52"/>
        <v>0</v>
      </c>
      <c r="P98" s="148"/>
      <c r="Q98" s="83"/>
      <c r="R98" s="83"/>
      <c r="S98" s="143">
        <f t="shared" si="68"/>
        <v>0</v>
      </c>
      <c r="T98" s="83"/>
      <c r="U98" s="83"/>
      <c r="V98" s="143">
        <f t="shared" si="69"/>
        <v>0</v>
      </c>
      <c r="W98" s="143">
        <f t="shared" si="64"/>
        <v>0</v>
      </c>
      <c r="X98" s="79"/>
      <c r="Y98" s="89"/>
      <c r="Z98" s="90">
        <f t="shared" si="65"/>
        <v>0</v>
      </c>
      <c r="AA98" s="147">
        <f>IF(Parámetros!$D$19="N/A",0,W98-K98)</f>
        <v>0</v>
      </c>
      <c r="AB98" s="148">
        <f t="shared" si="53"/>
        <v>0</v>
      </c>
      <c r="AC98" s="148"/>
      <c r="AD98" s="83"/>
      <c r="AE98" s="83"/>
      <c r="AF98" s="143">
        <f t="shared" si="70"/>
        <v>0</v>
      </c>
      <c r="AG98" s="79"/>
      <c r="AH98" s="89"/>
      <c r="AI98" s="147">
        <f t="shared" si="54"/>
        <v>0</v>
      </c>
      <c r="AJ98" s="148">
        <f t="shared" si="55"/>
        <v>0</v>
      </c>
      <c r="AK98" s="148"/>
      <c r="AL98" s="83"/>
      <c r="AM98" s="83"/>
      <c r="AN98" s="143">
        <f t="shared" si="71"/>
        <v>0</v>
      </c>
      <c r="AO98" s="79"/>
      <c r="AP98" s="89"/>
      <c r="AQ98" s="147">
        <f t="shared" si="56"/>
        <v>0</v>
      </c>
      <c r="AR98" s="148">
        <f t="shared" si="57"/>
        <v>0</v>
      </c>
      <c r="AS98" s="148"/>
    </row>
    <row r="99" spans="2:45" s="40" customFormat="1" ht="15">
      <c r="B99" s="93"/>
      <c r="C99" s="93"/>
      <c r="D99" s="114" t="s">
        <v>211</v>
      </c>
      <c r="E99" s="98" t="s">
        <v>147</v>
      </c>
      <c r="F99" s="83"/>
      <c r="G99" s="83"/>
      <c r="H99" s="143">
        <f t="shared" si="66"/>
        <v>0</v>
      </c>
      <c r="I99" s="83"/>
      <c r="J99" s="83"/>
      <c r="K99" s="143">
        <f t="shared" si="67"/>
        <v>0</v>
      </c>
      <c r="L99" s="79"/>
      <c r="M99" s="89"/>
      <c r="N99" s="147">
        <f t="shared" si="51"/>
        <v>0</v>
      </c>
      <c r="O99" s="148">
        <f t="shared" si="52"/>
        <v>0</v>
      </c>
      <c r="P99" s="148"/>
      <c r="Q99" s="83"/>
      <c r="R99" s="83"/>
      <c r="S99" s="143">
        <f t="shared" si="68"/>
        <v>0</v>
      </c>
      <c r="T99" s="83"/>
      <c r="U99" s="83"/>
      <c r="V99" s="143">
        <f t="shared" si="69"/>
        <v>0</v>
      </c>
      <c r="W99" s="143">
        <f t="shared" si="64"/>
        <v>0</v>
      </c>
      <c r="X99" s="79"/>
      <c r="Y99" s="89"/>
      <c r="Z99" s="90">
        <f t="shared" si="65"/>
        <v>0</v>
      </c>
      <c r="AA99" s="147">
        <f>IF(Parámetros!$D$19="N/A",0,W99-K99)</f>
        <v>0</v>
      </c>
      <c r="AB99" s="148">
        <f t="shared" si="53"/>
        <v>0</v>
      </c>
      <c r="AC99" s="148"/>
      <c r="AD99" s="83"/>
      <c r="AE99" s="83"/>
      <c r="AF99" s="143">
        <f t="shared" si="70"/>
        <v>0</v>
      </c>
      <c r="AG99" s="79"/>
      <c r="AH99" s="89"/>
      <c r="AI99" s="147">
        <f t="shared" si="54"/>
        <v>0</v>
      </c>
      <c r="AJ99" s="148">
        <f t="shared" si="55"/>
        <v>0</v>
      </c>
      <c r="AK99" s="148"/>
      <c r="AL99" s="83"/>
      <c r="AM99" s="83"/>
      <c r="AN99" s="143">
        <f t="shared" si="71"/>
        <v>0</v>
      </c>
      <c r="AO99" s="79"/>
      <c r="AP99" s="89"/>
      <c r="AQ99" s="147">
        <f t="shared" si="56"/>
        <v>0</v>
      </c>
      <c r="AR99" s="148">
        <f t="shared" si="57"/>
        <v>0</v>
      </c>
      <c r="AS99" s="148"/>
    </row>
    <row r="100" spans="2:45" s="40" customFormat="1" ht="15">
      <c r="B100" s="93"/>
      <c r="C100" s="93"/>
      <c r="D100" s="114" t="s">
        <v>212</v>
      </c>
      <c r="E100" s="98" t="s">
        <v>148</v>
      </c>
      <c r="F100" s="83"/>
      <c r="G100" s="83"/>
      <c r="H100" s="143">
        <f t="shared" si="66"/>
        <v>0</v>
      </c>
      <c r="I100" s="83"/>
      <c r="J100" s="83"/>
      <c r="K100" s="143">
        <f t="shared" si="67"/>
        <v>0</v>
      </c>
      <c r="L100" s="79"/>
      <c r="M100" s="89"/>
      <c r="N100" s="147">
        <f t="shared" si="51"/>
        <v>0</v>
      </c>
      <c r="O100" s="148">
        <f t="shared" si="52"/>
        <v>0</v>
      </c>
      <c r="P100" s="148"/>
      <c r="Q100" s="83"/>
      <c r="R100" s="83"/>
      <c r="S100" s="143">
        <f t="shared" si="68"/>
        <v>0</v>
      </c>
      <c r="T100" s="83"/>
      <c r="U100" s="83"/>
      <c r="V100" s="143">
        <f t="shared" si="69"/>
        <v>0</v>
      </c>
      <c r="W100" s="143">
        <f t="shared" si="64"/>
        <v>0</v>
      </c>
      <c r="X100" s="79"/>
      <c r="Y100" s="89"/>
      <c r="Z100" s="90">
        <f t="shared" si="65"/>
        <v>0</v>
      </c>
      <c r="AA100" s="147">
        <f>IF(Parámetros!$D$19="N/A",0,W100-K100)</f>
        <v>0</v>
      </c>
      <c r="AB100" s="148">
        <f t="shared" si="53"/>
        <v>0</v>
      </c>
      <c r="AC100" s="148"/>
      <c r="AD100" s="83"/>
      <c r="AE100" s="83"/>
      <c r="AF100" s="143">
        <f t="shared" si="70"/>
        <v>0</v>
      </c>
      <c r="AG100" s="79"/>
      <c r="AH100" s="89"/>
      <c r="AI100" s="147">
        <f t="shared" si="54"/>
        <v>0</v>
      </c>
      <c r="AJ100" s="148">
        <f t="shared" si="55"/>
        <v>0</v>
      </c>
      <c r="AK100" s="148"/>
      <c r="AL100" s="83"/>
      <c r="AM100" s="83"/>
      <c r="AN100" s="143">
        <f t="shared" si="71"/>
        <v>0</v>
      </c>
      <c r="AO100" s="79"/>
      <c r="AP100" s="89"/>
      <c r="AQ100" s="147">
        <f t="shared" si="56"/>
        <v>0</v>
      </c>
      <c r="AR100" s="148">
        <f t="shared" si="57"/>
        <v>0</v>
      </c>
      <c r="AS100" s="148"/>
    </row>
    <row r="101" spans="2:45" s="40" customFormat="1" ht="15">
      <c r="B101" s="93"/>
      <c r="C101" s="93"/>
      <c r="D101" s="114" t="s">
        <v>213</v>
      </c>
      <c r="E101" s="98" t="s">
        <v>149</v>
      </c>
      <c r="F101" s="83"/>
      <c r="G101" s="83"/>
      <c r="H101" s="143">
        <f t="shared" si="66"/>
        <v>0</v>
      </c>
      <c r="I101" s="83"/>
      <c r="J101" s="83"/>
      <c r="K101" s="143">
        <f t="shared" si="67"/>
        <v>0</v>
      </c>
      <c r="L101" s="79"/>
      <c r="M101" s="89"/>
      <c r="N101" s="147">
        <f t="shared" si="51"/>
        <v>0</v>
      </c>
      <c r="O101" s="148">
        <f t="shared" si="52"/>
        <v>0</v>
      </c>
      <c r="P101" s="148"/>
      <c r="Q101" s="83"/>
      <c r="R101" s="83"/>
      <c r="S101" s="143">
        <f t="shared" si="68"/>
        <v>0</v>
      </c>
      <c r="T101" s="83"/>
      <c r="U101" s="83"/>
      <c r="V101" s="143">
        <f t="shared" si="69"/>
        <v>0</v>
      </c>
      <c r="W101" s="143">
        <f t="shared" si="64"/>
        <v>0</v>
      </c>
      <c r="X101" s="79"/>
      <c r="Y101" s="89"/>
      <c r="Z101" s="90">
        <f t="shared" si="65"/>
        <v>0</v>
      </c>
      <c r="AA101" s="147">
        <f>IF(Parámetros!$D$19="N/A",0,W101-K101)</f>
        <v>0</v>
      </c>
      <c r="AB101" s="148">
        <f t="shared" si="53"/>
        <v>0</v>
      </c>
      <c r="AC101" s="148"/>
      <c r="AD101" s="83"/>
      <c r="AE101" s="83"/>
      <c r="AF101" s="143">
        <f t="shared" si="70"/>
        <v>0</v>
      </c>
      <c r="AG101" s="79"/>
      <c r="AH101" s="89"/>
      <c r="AI101" s="147">
        <f t="shared" si="54"/>
        <v>0</v>
      </c>
      <c r="AJ101" s="148">
        <f t="shared" si="55"/>
        <v>0</v>
      </c>
      <c r="AK101" s="148"/>
      <c r="AL101" s="83"/>
      <c r="AM101" s="83"/>
      <c r="AN101" s="143">
        <f t="shared" si="71"/>
        <v>0</v>
      </c>
      <c r="AO101" s="79"/>
      <c r="AP101" s="89"/>
      <c r="AQ101" s="147">
        <f t="shared" si="56"/>
        <v>0</v>
      </c>
      <c r="AR101" s="148">
        <f t="shared" si="57"/>
        <v>0</v>
      </c>
      <c r="AS101" s="148"/>
    </row>
    <row r="102" spans="2:45" s="40" customFormat="1" ht="15">
      <c r="B102" s="93"/>
      <c r="C102" s="93"/>
      <c r="D102" s="114" t="s">
        <v>214</v>
      </c>
      <c r="E102" s="98" t="s">
        <v>150</v>
      </c>
      <c r="F102" s="83"/>
      <c r="G102" s="83"/>
      <c r="H102" s="143">
        <f t="shared" si="66"/>
        <v>0</v>
      </c>
      <c r="I102" s="83"/>
      <c r="J102" s="83"/>
      <c r="K102" s="143">
        <f t="shared" si="67"/>
        <v>0</v>
      </c>
      <c r="L102" s="79"/>
      <c r="M102" s="89"/>
      <c r="N102" s="147">
        <f t="shared" si="51"/>
        <v>0</v>
      </c>
      <c r="O102" s="148">
        <f t="shared" si="52"/>
        <v>0</v>
      </c>
      <c r="P102" s="148"/>
      <c r="Q102" s="83"/>
      <c r="R102" s="83"/>
      <c r="S102" s="143">
        <f t="shared" si="68"/>
        <v>0</v>
      </c>
      <c r="T102" s="83"/>
      <c r="U102" s="83"/>
      <c r="V102" s="143">
        <f t="shared" si="69"/>
        <v>0</v>
      </c>
      <c r="W102" s="143">
        <f t="shared" si="64"/>
        <v>0</v>
      </c>
      <c r="X102" s="79"/>
      <c r="Y102" s="89"/>
      <c r="Z102" s="90">
        <f t="shared" si="65"/>
        <v>0</v>
      </c>
      <c r="AA102" s="147">
        <f>IF(Parámetros!$D$19="N/A",0,W102-K102)</f>
        <v>0</v>
      </c>
      <c r="AB102" s="148">
        <f t="shared" si="53"/>
        <v>0</v>
      </c>
      <c r="AC102" s="148"/>
      <c r="AD102" s="83"/>
      <c r="AE102" s="83"/>
      <c r="AF102" s="143">
        <f t="shared" si="70"/>
        <v>0</v>
      </c>
      <c r="AG102" s="79"/>
      <c r="AH102" s="89"/>
      <c r="AI102" s="147">
        <f t="shared" si="54"/>
        <v>0</v>
      </c>
      <c r="AJ102" s="148">
        <f t="shared" si="55"/>
        <v>0</v>
      </c>
      <c r="AK102" s="148"/>
      <c r="AL102" s="83"/>
      <c r="AM102" s="83"/>
      <c r="AN102" s="143">
        <f t="shared" si="71"/>
        <v>0</v>
      </c>
      <c r="AO102" s="79"/>
      <c r="AP102" s="89"/>
      <c r="AQ102" s="147">
        <f t="shared" si="56"/>
        <v>0</v>
      </c>
      <c r="AR102" s="148">
        <f t="shared" si="57"/>
        <v>0</v>
      </c>
      <c r="AS102" s="148"/>
    </row>
    <row r="103" spans="2:45" s="40" customFormat="1" ht="15">
      <c r="B103" s="93"/>
      <c r="C103" s="93"/>
      <c r="D103" s="114" t="s">
        <v>215</v>
      </c>
      <c r="E103" s="98" t="s">
        <v>151</v>
      </c>
      <c r="F103" s="83"/>
      <c r="G103" s="83"/>
      <c r="H103" s="143">
        <f t="shared" si="66"/>
        <v>0</v>
      </c>
      <c r="I103" s="83"/>
      <c r="J103" s="83"/>
      <c r="K103" s="143">
        <f t="shared" si="67"/>
        <v>0</v>
      </c>
      <c r="L103" s="79"/>
      <c r="M103" s="89"/>
      <c r="N103" s="147">
        <f t="shared" si="51"/>
        <v>0</v>
      </c>
      <c r="O103" s="148">
        <f t="shared" si="52"/>
        <v>0</v>
      </c>
      <c r="P103" s="148"/>
      <c r="Q103" s="83"/>
      <c r="R103" s="83"/>
      <c r="S103" s="143">
        <f t="shared" si="68"/>
        <v>0</v>
      </c>
      <c r="T103" s="83"/>
      <c r="U103" s="83"/>
      <c r="V103" s="143">
        <f t="shared" si="69"/>
        <v>0</v>
      </c>
      <c r="W103" s="143">
        <f t="shared" si="64"/>
        <v>0</v>
      </c>
      <c r="X103" s="79"/>
      <c r="Y103" s="89"/>
      <c r="Z103" s="90">
        <f t="shared" si="65"/>
        <v>0</v>
      </c>
      <c r="AA103" s="147">
        <f>IF(Parámetros!$D$19="N/A",0,W103-K103)</f>
        <v>0</v>
      </c>
      <c r="AB103" s="148">
        <f t="shared" si="53"/>
        <v>0</v>
      </c>
      <c r="AC103" s="148"/>
      <c r="AD103" s="83"/>
      <c r="AE103" s="83"/>
      <c r="AF103" s="143">
        <f t="shared" si="70"/>
        <v>0</v>
      </c>
      <c r="AG103" s="79"/>
      <c r="AH103" s="89"/>
      <c r="AI103" s="147">
        <f t="shared" si="54"/>
        <v>0</v>
      </c>
      <c r="AJ103" s="148">
        <f t="shared" si="55"/>
        <v>0</v>
      </c>
      <c r="AK103" s="148"/>
      <c r="AL103" s="83"/>
      <c r="AM103" s="83"/>
      <c r="AN103" s="143">
        <f t="shared" si="71"/>
        <v>0</v>
      </c>
      <c r="AO103" s="79"/>
      <c r="AP103" s="89"/>
      <c r="AQ103" s="147">
        <f t="shared" si="56"/>
        <v>0</v>
      </c>
      <c r="AR103" s="148">
        <f t="shared" si="57"/>
        <v>0</v>
      </c>
      <c r="AS103" s="148"/>
    </row>
    <row r="104" spans="2:45" s="40" customFormat="1" ht="15">
      <c r="B104" s="93"/>
      <c r="C104" s="93"/>
      <c r="D104" s="114" t="s">
        <v>216</v>
      </c>
      <c r="E104" s="98" t="s">
        <v>152</v>
      </c>
      <c r="F104" s="83"/>
      <c r="G104" s="83"/>
      <c r="H104" s="143">
        <f t="shared" si="66"/>
        <v>0</v>
      </c>
      <c r="I104" s="83"/>
      <c r="J104" s="83"/>
      <c r="K104" s="143">
        <f t="shared" si="67"/>
        <v>0</v>
      </c>
      <c r="L104" s="79"/>
      <c r="M104" s="89"/>
      <c r="N104" s="147">
        <f t="shared" si="51"/>
        <v>0</v>
      </c>
      <c r="O104" s="148">
        <f t="shared" si="52"/>
        <v>0</v>
      </c>
      <c r="P104" s="148"/>
      <c r="Q104" s="83"/>
      <c r="R104" s="83"/>
      <c r="S104" s="143">
        <f t="shared" si="68"/>
        <v>0</v>
      </c>
      <c r="T104" s="83"/>
      <c r="U104" s="83"/>
      <c r="V104" s="143">
        <f t="shared" si="69"/>
        <v>0</v>
      </c>
      <c r="W104" s="143">
        <f t="shared" si="64"/>
        <v>0</v>
      </c>
      <c r="X104" s="79"/>
      <c r="Y104" s="89"/>
      <c r="Z104" s="90">
        <f t="shared" si="65"/>
        <v>0</v>
      </c>
      <c r="AA104" s="147">
        <f>IF(Parámetros!$D$19="N/A",0,W104-K104)</f>
        <v>0</v>
      </c>
      <c r="AB104" s="148">
        <f t="shared" si="53"/>
        <v>0</v>
      </c>
      <c r="AC104" s="148"/>
      <c r="AD104" s="83"/>
      <c r="AE104" s="83"/>
      <c r="AF104" s="143">
        <f t="shared" si="70"/>
        <v>0</v>
      </c>
      <c r="AG104" s="79"/>
      <c r="AH104" s="89"/>
      <c r="AI104" s="147">
        <f t="shared" si="54"/>
        <v>0</v>
      </c>
      <c r="AJ104" s="148">
        <f t="shared" si="55"/>
        <v>0</v>
      </c>
      <c r="AK104" s="148"/>
      <c r="AL104" s="83"/>
      <c r="AM104" s="83"/>
      <c r="AN104" s="143">
        <f t="shared" si="71"/>
        <v>0</v>
      </c>
      <c r="AO104" s="79"/>
      <c r="AP104" s="89"/>
      <c r="AQ104" s="147">
        <f t="shared" si="56"/>
        <v>0</v>
      </c>
      <c r="AR104" s="148">
        <f t="shared" si="57"/>
        <v>0</v>
      </c>
      <c r="AS104" s="148"/>
    </row>
    <row r="105" spans="2:45" s="40" customFormat="1" ht="15">
      <c r="B105" s="93"/>
      <c r="C105" s="93"/>
      <c r="D105" s="114" t="s">
        <v>217</v>
      </c>
      <c r="E105" s="98" t="s">
        <v>153</v>
      </c>
      <c r="F105" s="83"/>
      <c r="G105" s="83"/>
      <c r="H105" s="143">
        <f t="shared" si="66"/>
        <v>0</v>
      </c>
      <c r="I105" s="83"/>
      <c r="J105" s="83"/>
      <c r="K105" s="143">
        <f t="shared" si="67"/>
        <v>0</v>
      </c>
      <c r="L105" s="79"/>
      <c r="M105" s="89"/>
      <c r="N105" s="147">
        <f t="shared" si="51"/>
        <v>0</v>
      </c>
      <c r="O105" s="148">
        <f t="shared" si="52"/>
        <v>0</v>
      </c>
      <c r="P105" s="148"/>
      <c r="Q105" s="83"/>
      <c r="R105" s="83"/>
      <c r="S105" s="143">
        <f t="shared" si="68"/>
        <v>0</v>
      </c>
      <c r="T105" s="83"/>
      <c r="U105" s="83"/>
      <c r="V105" s="143">
        <f t="shared" si="69"/>
        <v>0</v>
      </c>
      <c r="W105" s="143">
        <f t="shared" si="64"/>
        <v>0</v>
      </c>
      <c r="X105" s="79"/>
      <c r="Y105" s="89"/>
      <c r="Z105" s="90">
        <f t="shared" si="65"/>
        <v>0</v>
      </c>
      <c r="AA105" s="147">
        <f>IF(Parámetros!$D$19="N/A",0,W105-K105)</f>
        <v>0</v>
      </c>
      <c r="AB105" s="148">
        <f t="shared" si="53"/>
        <v>0</v>
      </c>
      <c r="AC105" s="148"/>
      <c r="AD105" s="83"/>
      <c r="AE105" s="83"/>
      <c r="AF105" s="143">
        <f t="shared" si="70"/>
        <v>0</v>
      </c>
      <c r="AG105" s="79"/>
      <c r="AH105" s="89"/>
      <c r="AI105" s="147">
        <f t="shared" si="54"/>
        <v>0</v>
      </c>
      <c r="AJ105" s="148">
        <f t="shared" si="55"/>
        <v>0</v>
      </c>
      <c r="AK105" s="148"/>
      <c r="AL105" s="83"/>
      <c r="AM105" s="83"/>
      <c r="AN105" s="143">
        <f t="shared" si="71"/>
        <v>0</v>
      </c>
      <c r="AO105" s="79"/>
      <c r="AP105" s="89"/>
      <c r="AQ105" s="147">
        <f t="shared" si="56"/>
        <v>0</v>
      </c>
      <c r="AR105" s="148">
        <f t="shared" si="57"/>
        <v>0</v>
      </c>
      <c r="AS105" s="148"/>
    </row>
    <row r="106" spans="2:45" s="40" customFormat="1" ht="15">
      <c r="B106" s="93"/>
      <c r="C106" s="93"/>
      <c r="D106" s="110" t="s">
        <v>218</v>
      </c>
      <c r="E106" s="111" t="s">
        <v>271</v>
      </c>
      <c r="F106" s="83"/>
      <c r="G106" s="83"/>
      <c r="H106" s="143">
        <f>+H107+H111</f>
        <v>0</v>
      </c>
      <c r="I106" s="83"/>
      <c r="J106" s="83"/>
      <c r="K106" s="143">
        <f>+K107+K111</f>
        <v>0</v>
      </c>
      <c r="L106" s="79"/>
      <c r="M106" s="89"/>
      <c r="N106" s="147">
        <f t="shared" si="51"/>
        <v>0</v>
      </c>
      <c r="O106" s="148">
        <f t="shared" si="52"/>
        <v>0</v>
      </c>
      <c r="P106" s="148"/>
      <c r="Q106" s="83"/>
      <c r="R106" s="83"/>
      <c r="S106" s="143">
        <f>+S107+S111</f>
        <v>0</v>
      </c>
      <c r="T106" s="83"/>
      <c r="U106" s="83"/>
      <c r="V106" s="143">
        <f>+V107+V111</f>
        <v>0</v>
      </c>
      <c r="W106" s="143">
        <f t="shared" si="64"/>
        <v>0</v>
      </c>
      <c r="X106" s="79"/>
      <c r="Y106" s="89"/>
      <c r="Z106" s="90">
        <f t="shared" si="65"/>
        <v>0</v>
      </c>
      <c r="AA106" s="147">
        <f>IF(Parámetros!$D$19="N/A",0,W106-K106)</f>
        <v>0</v>
      </c>
      <c r="AB106" s="148">
        <f t="shared" si="53"/>
        <v>0</v>
      </c>
      <c r="AC106" s="148"/>
      <c r="AD106" s="83"/>
      <c r="AE106" s="83"/>
      <c r="AF106" s="143">
        <f>+AF107+AF111</f>
        <v>0</v>
      </c>
      <c r="AG106" s="79"/>
      <c r="AH106" s="89"/>
      <c r="AI106" s="147">
        <f t="shared" si="54"/>
        <v>0</v>
      </c>
      <c r="AJ106" s="148">
        <f t="shared" si="55"/>
        <v>0</v>
      </c>
      <c r="AK106" s="148"/>
      <c r="AL106" s="83"/>
      <c r="AM106" s="83"/>
      <c r="AN106" s="143">
        <f>+AN107+AN111</f>
        <v>0</v>
      </c>
      <c r="AO106" s="79"/>
      <c r="AP106" s="89"/>
      <c r="AQ106" s="147">
        <f t="shared" si="56"/>
        <v>0</v>
      </c>
      <c r="AR106" s="148">
        <f t="shared" si="57"/>
        <v>0</v>
      </c>
      <c r="AS106" s="148"/>
    </row>
    <row r="107" spans="2:45" s="40" customFormat="1" ht="15">
      <c r="B107" s="93"/>
      <c r="C107" s="93"/>
      <c r="D107" s="112" t="s">
        <v>219</v>
      </c>
      <c r="E107" s="113" t="s">
        <v>154</v>
      </c>
      <c r="F107" s="83"/>
      <c r="G107" s="83"/>
      <c r="H107" s="143">
        <f>+H108+H109+H110</f>
        <v>0</v>
      </c>
      <c r="I107" s="83"/>
      <c r="J107" s="83"/>
      <c r="K107" s="143">
        <f>+K108+K109+K110</f>
        <v>0</v>
      </c>
      <c r="L107" s="79"/>
      <c r="M107" s="89"/>
      <c r="N107" s="147">
        <f t="shared" si="51"/>
        <v>0</v>
      </c>
      <c r="O107" s="148">
        <f t="shared" si="52"/>
        <v>0</v>
      </c>
      <c r="P107" s="148"/>
      <c r="Q107" s="83"/>
      <c r="R107" s="83"/>
      <c r="S107" s="143">
        <f>+S108+S109+S110</f>
        <v>0</v>
      </c>
      <c r="T107" s="83"/>
      <c r="U107" s="83"/>
      <c r="V107" s="143">
        <f>+V108+V109+V110</f>
        <v>0</v>
      </c>
      <c r="W107" s="143">
        <f t="shared" si="64"/>
        <v>0</v>
      </c>
      <c r="X107" s="79"/>
      <c r="Y107" s="89"/>
      <c r="Z107" s="90">
        <f t="shared" si="65"/>
        <v>0</v>
      </c>
      <c r="AA107" s="147">
        <f>IF(Parámetros!$D$19="N/A",0,W107-K107)</f>
        <v>0</v>
      </c>
      <c r="AB107" s="148">
        <f t="shared" si="53"/>
        <v>0</v>
      </c>
      <c r="AC107" s="148"/>
      <c r="AD107" s="83"/>
      <c r="AE107" s="83"/>
      <c r="AF107" s="143">
        <f>+AF108+AF109+AF110</f>
        <v>0</v>
      </c>
      <c r="AG107" s="79"/>
      <c r="AH107" s="89"/>
      <c r="AI107" s="147">
        <f t="shared" si="54"/>
        <v>0</v>
      </c>
      <c r="AJ107" s="148">
        <f t="shared" si="55"/>
        <v>0</v>
      </c>
      <c r="AK107" s="148"/>
      <c r="AL107" s="83"/>
      <c r="AM107" s="83"/>
      <c r="AN107" s="143">
        <f>+AN108+AN109+AN110</f>
        <v>0</v>
      </c>
      <c r="AO107" s="79"/>
      <c r="AP107" s="89"/>
      <c r="AQ107" s="147">
        <f t="shared" si="56"/>
        <v>0</v>
      </c>
      <c r="AR107" s="148">
        <f t="shared" si="57"/>
        <v>0</v>
      </c>
      <c r="AS107" s="148"/>
    </row>
    <row r="108" spans="2:45" s="40" customFormat="1" ht="15">
      <c r="B108" s="93"/>
      <c r="C108" s="93"/>
      <c r="D108" s="114" t="s">
        <v>220</v>
      </c>
      <c r="E108" s="98" t="s">
        <v>272</v>
      </c>
      <c r="F108" s="83"/>
      <c r="G108" s="83"/>
      <c r="H108" s="143">
        <f aca="true" t="shared" si="72" ref="H108:H111">+F108+G108</f>
        <v>0</v>
      </c>
      <c r="I108" s="83"/>
      <c r="J108" s="83"/>
      <c r="K108" s="143">
        <f aca="true" t="shared" si="73" ref="K108:K111">+I108+J108</f>
        <v>0</v>
      </c>
      <c r="L108" s="79"/>
      <c r="M108" s="89"/>
      <c r="N108" s="147">
        <f t="shared" si="51"/>
        <v>0</v>
      </c>
      <c r="O108" s="148">
        <f t="shared" si="52"/>
        <v>0</v>
      </c>
      <c r="P108" s="148"/>
      <c r="Q108" s="83"/>
      <c r="R108" s="83"/>
      <c r="S108" s="143">
        <f aca="true" t="shared" si="74" ref="S108:S111">+Q108+R108</f>
        <v>0</v>
      </c>
      <c r="T108" s="83"/>
      <c r="U108" s="83"/>
      <c r="V108" s="143">
        <f aca="true" t="shared" si="75" ref="V108:V111">+T108+U108</f>
        <v>0</v>
      </c>
      <c r="W108" s="143">
        <f t="shared" si="64"/>
        <v>0</v>
      </c>
      <c r="X108" s="79"/>
      <c r="Y108" s="89"/>
      <c r="Z108" s="90">
        <f t="shared" si="65"/>
        <v>0</v>
      </c>
      <c r="AA108" s="147">
        <f>IF(Parámetros!$D$19="N/A",0,W108-K108)</f>
        <v>0</v>
      </c>
      <c r="AB108" s="148">
        <f t="shared" si="53"/>
        <v>0</v>
      </c>
      <c r="AC108" s="148"/>
      <c r="AD108" s="83"/>
      <c r="AE108" s="83"/>
      <c r="AF108" s="143">
        <f aca="true" t="shared" si="76" ref="AF108:AF111">+AD108+AE108</f>
        <v>0</v>
      </c>
      <c r="AG108" s="79"/>
      <c r="AH108" s="89"/>
      <c r="AI108" s="147">
        <f t="shared" si="54"/>
        <v>0</v>
      </c>
      <c r="AJ108" s="148">
        <f t="shared" si="55"/>
        <v>0</v>
      </c>
      <c r="AK108" s="148"/>
      <c r="AL108" s="83"/>
      <c r="AM108" s="83"/>
      <c r="AN108" s="143">
        <f aca="true" t="shared" si="77" ref="AN108:AN111">+AL108+AM108</f>
        <v>0</v>
      </c>
      <c r="AO108" s="79"/>
      <c r="AP108" s="89"/>
      <c r="AQ108" s="147">
        <f t="shared" si="56"/>
        <v>0</v>
      </c>
      <c r="AR108" s="148">
        <f t="shared" si="57"/>
        <v>0</v>
      </c>
      <c r="AS108" s="148"/>
    </row>
    <row r="109" spans="2:45" s="40" customFormat="1" ht="15">
      <c r="B109" s="93"/>
      <c r="C109" s="93"/>
      <c r="D109" s="114" t="s">
        <v>221</v>
      </c>
      <c r="E109" s="98" t="s">
        <v>155</v>
      </c>
      <c r="F109" s="83"/>
      <c r="G109" s="83"/>
      <c r="H109" s="143">
        <f t="shared" si="72"/>
        <v>0</v>
      </c>
      <c r="I109" s="83"/>
      <c r="J109" s="83"/>
      <c r="K109" s="143">
        <f t="shared" si="73"/>
        <v>0</v>
      </c>
      <c r="L109" s="79"/>
      <c r="M109" s="89"/>
      <c r="N109" s="147">
        <f t="shared" si="51"/>
        <v>0</v>
      </c>
      <c r="O109" s="148">
        <f t="shared" si="52"/>
        <v>0</v>
      </c>
      <c r="P109" s="148"/>
      <c r="Q109" s="83"/>
      <c r="R109" s="83"/>
      <c r="S109" s="143">
        <f t="shared" si="74"/>
        <v>0</v>
      </c>
      <c r="T109" s="83"/>
      <c r="U109" s="83"/>
      <c r="V109" s="143">
        <f t="shared" si="75"/>
        <v>0</v>
      </c>
      <c r="W109" s="143">
        <f t="shared" si="64"/>
        <v>0</v>
      </c>
      <c r="X109" s="79"/>
      <c r="Y109" s="89"/>
      <c r="Z109" s="90">
        <f t="shared" si="65"/>
        <v>0</v>
      </c>
      <c r="AA109" s="147">
        <f>IF(Parámetros!$D$19="N/A",0,W109-K109)</f>
        <v>0</v>
      </c>
      <c r="AB109" s="148">
        <f t="shared" si="53"/>
        <v>0</v>
      </c>
      <c r="AC109" s="148"/>
      <c r="AD109" s="83"/>
      <c r="AE109" s="83"/>
      <c r="AF109" s="143">
        <f t="shared" si="76"/>
        <v>0</v>
      </c>
      <c r="AG109" s="79"/>
      <c r="AH109" s="89"/>
      <c r="AI109" s="147">
        <f t="shared" si="54"/>
        <v>0</v>
      </c>
      <c r="AJ109" s="148">
        <f t="shared" si="55"/>
        <v>0</v>
      </c>
      <c r="AK109" s="148"/>
      <c r="AL109" s="83"/>
      <c r="AM109" s="83"/>
      <c r="AN109" s="143">
        <f t="shared" si="77"/>
        <v>0</v>
      </c>
      <c r="AO109" s="79"/>
      <c r="AP109" s="89"/>
      <c r="AQ109" s="147">
        <f t="shared" si="56"/>
        <v>0</v>
      </c>
      <c r="AR109" s="148">
        <f t="shared" si="57"/>
        <v>0</v>
      </c>
      <c r="AS109" s="148"/>
    </row>
    <row r="110" spans="2:45" s="40" customFormat="1" ht="15">
      <c r="B110" s="93"/>
      <c r="C110" s="93"/>
      <c r="D110" s="114" t="s">
        <v>222</v>
      </c>
      <c r="E110" s="98" t="s">
        <v>156</v>
      </c>
      <c r="F110" s="83"/>
      <c r="G110" s="83"/>
      <c r="H110" s="143">
        <f t="shared" si="72"/>
        <v>0</v>
      </c>
      <c r="I110" s="83"/>
      <c r="J110" s="83"/>
      <c r="K110" s="143">
        <f t="shared" si="73"/>
        <v>0</v>
      </c>
      <c r="L110" s="79"/>
      <c r="M110" s="89"/>
      <c r="N110" s="147">
        <f t="shared" si="51"/>
        <v>0</v>
      </c>
      <c r="O110" s="148">
        <f t="shared" si="52"/>
        <v>0</v>
      </c>
      <c r="P110" s="148"/>
      <c r="Q110" s="83"/>
      <c r="R110" s="83"/>
      <c r="S110" s="143">
        <f t="shared" si="74"/>
        <v>0</v>
      </c>
      <c r="T110" s="83"/>
      <c r="U110" s="83"/>
      <c r="V110" s="143">
        <f t="shared" si="75"/>
        <v>0</v>
      </c>
      <c r="W110" s="143">
        <f t="shared" si="64"/>
        <v>0</v>
      </c>
      <c r="X110" s="79"/>
      <c r="Y110" s="89"/>
      <c r="Z110" s="90">
        <f t="shared" si="65"/>
        <v>0</v>
      </c>
      <c r="AA110" s="147">
        <f>IF(Parámetros!$D$19="N/A",0,W110-K110)</f>
        <v>0</v>
      </c>
      <c r="AB110" s="148">
        <f t="shared" si="53"/>
        <v>0</v>
      </c>
      <c r="AC110" s="148"/>
      <c r="AD110" s="83"/>
      <c r="AE110" s="83"/>
      <c r="AF110" s="143">
        <f t="shared" si="76"/>
        <v>0</v>
      </c>
      <c r="AG110" s="79"/>
      <c r="AH110" s="89"/>
      <c r="AI110" s="147">
        <f t="shared" si="54"/>
        <v>0</v>
      </c>
      <c r="AJ110" s="148">
        <f t="shared" si="55"/>
        <v>0</v>
      </c>
      <c r="AK110" s="148"/>
      <c r="AL110" s="83"/>
      <c r="AM110" s="83"/>
      <c r="AN110" s="143">
        <f t="shared" si="77"/>
        <v>0</v>
      </c>
      <c r="AO110" s="79"/>
      <c r="AP110" s="89"/>
      <c r="AQ110" s="147">
        <f t="shared" si="56"/>
        <v>0</v>
      </c>
      <c r="AR110" s="148">
        <f t="shared" si="57"/>
        <v>0</v>
      </c>
      <c r="AS110" s="148"/>
    </row>
    <row r="111" spans="2:45" s="40" customFormat="1" ht="25.5">
      <c r="B111" s="93"/>
      <c r="C111" s="93"/>
      <c r="D111" s="114" t="s">
        <v>223</v>
      </c>
      <c r="E111" s="98" t="s">
        <v>273</v>
      </c>
      <c r="F111" s="83"/>
      <c r="G111" s="83"/>
      <c r="H111" s="143">
        <f t="shared" si="72"/>
        <v>0</v>
      </c>
      <c r="I111" s="83"/>
      <c r="J111" s="83"/>
      <c r="K111" s="143">
        <f t="shared" si="73"/>
        <v>0</v>
      </c>
      <c r="L111" s="79"/>
      <c r="M111" s="89"/>
      <c r="N111" s="147">
        <f t="shared" si="51"/>
        <v>0</v>
      </c>
      <c r="O111" s="148">
        <f t="shared" si="52"/>
        <v>0</v>
      </c>
      <c r="P111" s="148"/>
      <c r="Q111" s="83"/>
      <c r="R111" s="83"/>
      <c r="S111" s="143">
        <f t="shared" si="74"/>
        <v>0</v>
      </c>
      <c r="T111" s="83"/>
      <c r="U111" s="83"/>
      <c r="V111" s="143">
        <f t="shared" si="75"/>
        <v>0</v>
      </c>
      <c r="W111" s="143">
        <f t="shared" si="64"/>
        <v>0</v>
      </c>
      <c r="X111" s="79"/>
      <c r="Y111" s="89"/>
      <c r="Z111" s="90">
        <f t="shared" si="65"/>
        <v>0</v>
      </c>
      <c r="AA111" s="147">
        <f>IF(Parámetros!$D$19="N/A",0,W111-K111)</f>
        <v>0</v>
      </c>
      <c r="AB111" s="148">
        <f t="shared" si="53"/>
        <v>0</v>
      </c>
      <c r="AC111" s="148"/>
      <c r="AD111" s="83"/>
      <c r="AE111" s="83"/>
      <c r="AF111" s="143">
        <f t="shared" si="76"/>
        <v>0</v>
      </c>
      <c r="AG111" s="79"/>
      <c r="AH111" s="89"/>
      <c r="AI111" s="147">
        <f t="shared" si="54"/>
        <v>0</v>
      </c>
      <c r="AJ111" s="148">
        <f t="shared" si="55"/>
        <v>0</v>
      </c>
      <c r="AK111" s="148"/>
      <c r="AL111" s="83"/>
      <c r="AM111" s="83"/>
      <c r="AN111" s="143">
        <f t="shared" si="77"/>
        <v>0</v>
      </c>
      <c r="AO111" s="79"/>
      <c r="AP111" s="89"/>
      <c r="AQ111" s="147">
        <f t="shared" si="56"/>
        <v>0</v>
      </c>
      <c r="AR111" s="148">
        <f t="shared" si="57"/>
        <v>0</v>
      </c>
      <c r="AS111" s="148"/>
    </row>
    <row r="112" spans="2:45" s="40" customFormat="1" ht="15">
      <c r="B112" s="93"/>
      <c r="C112" s="93"/>
      <c r="D112" s="109" t="s">
        <v>199</v>
      </c>
      <c r="E112" s="96" t="s">
        <v>157</v>
      </c>
      <c r="F112" s="83"/>
      <c r="G112" s="83"/>
      <c r="H112" s="143">
        <f>+H113+H125</f>
        <v>0</v>
      </c>
      <c r="I112" s="83"/>
      <c r="J112" s="83"/>
      <c r="K112" s="143">
        <f>+K113+K125</f>
        <v>0</v>
      </c>
      <c r="L112" s="79"/>
      <c r="M112" s="89"/>
      <c r="N112" s="147">
        <f t="shared" si="51"/>
        <v>0</v>
      </c>
      <c r="O112" s="148">
        <f t="shared" si="52"/>
        <v>0</v>
      </c>
      <c r="P112" s="148"/>
      <c r="Q112" s="83"/>
      <c r="R112" s="83"/>
      <c r="S112" s="143">
        <f>+S113+S125</f>
        <v>0</v>
      </c>
      <c r="T112" s="83"/>
      <c r="U112" s="83"/>
      <c r="V112" s="143">
        <f>+V113+V125</f>
        <v>0</v>
      </c>
      <c r="W112" s="143">
        <f t="shared" si="64"/>
        <v>0</v>
      </c>
      <c r="X112" s="79"/>
      <c r="Y112" s="89"/>
      <c r="Z112" s="90">
        <f t="shared" si="65"/>
        <v>0</v>
      </c>
      <c r="AA112" s="147">
        <f>IF(Parámetros!$D$19="N/A",0,W112-K112)</f>
        <v>0</v>
      </c>
      <c r="AB112" s="148">
        <f t="shared" si="53"/>
        <v>0</v>
      </c>
      <c r="AC112" s="148"/>
      <c r="AD112" s="83"/>
      <c r="AE112" s="83"/>
      <c r="AF112" s="143">
        <f>+AF113+AF125</f>
        <v>0</v>
      </c>
      <c r="AG112" s="79"/>
      <c r="AH112" s="89"/>
      <c r="AI112" s="147">
        <f t="shared" si="54"/>
        <v>0</v>
      </c>
      <c r="AJ112" s="148">
        <f t="shared" si="55"/>
        <v>0</v>
      </c>
      <c r="AK112" s="148"/>
      <c r="AL112" s="83"/>
      <c r="AM112" s="83"/>
      <c r="AN112" s="143">
        <f>+AN113+AN125</f>
        <v>0</v>
      </c>
      <c r="AO112" s="79"/>
      <c r="AP112" s="89"/>
      <c r="AQ112" s="147">
        <f t="shared" si="56"/>
        <v>0</v>
      </c>
      <c r="AR112" s="148">
        <f t="shared" si="57"/>
        <v>0</v>
      </c>
      <c r="AS112" s="148"/>
    </row>
    <row r="113" spans="2:45" s="40" customFormat="1" ht="25.5">
      <c r="B113" s="93"/>
      <c r="C113" s="93"/>
      <c r="D113" s="110" t="s">
        <v>224</v>
      </c>
      <c r="E113" s="111" t="s">
        <v>269</v>
      </c>
      <c r="F113" s="83"/>
      <c r="G113" s="83"/>
      <c r="H113" s="143">
        <f>+H114+H118+H119+H120+H121+H122+H123+H124</f>
        <v>0</v>
      </c>
      <c r="I113" s="83"/>
      <c r="J113" s="83"/>
      <c r="K113" s="143">
        <f>+K114+K118+K119+K120+K121+K122+K123+K124</f>
        <v>0</v>
      </c>
      <c r="L113" s="79"/>
      <c r="M113" s="89"/>
      <c r="N113" s="147">
        <f t="shared" si="51"/>
        <v>0</v>
      </c>
      <c r="O113" s="148">
        <f t="shared" si="52"/>
        <v>0</v>
      </c>
      <c r="P113" s="148"/>
      <c r="Q113" s="83"/>
      <c r="R113" s="83"/>
      <c r="S113" s="143">
        <f>+S114+S118+S119+S120+S121+S122+S123+S124</f>
        <v>0</v>
      </c>
      <c r="T113" s="83"/>
      <c r="U113" s="83"/>
      <c r="V113" s="143">
        <f>+V114+V118+V119+V120+V121+V122+V123+V124</f>
        <v>0</v>
      </c>
      <c r="W113" s="143">
        <f t="shared" si="64"/>
        <v>0</v>
      </c>
      <c r="X113" s="79"/>
      <c r="Y113" s="89"/>
      <c r="Z113" s="90">
        <f t="shared" si="65"/>
        <v>0</v>
      </c>
      <c r="AA113" s="147">
        <f>IF(Parámetros!$D$19="N/A",0,W113-K113)</f>
        <v>0</v>
      </c>
      <c r="AB113" s="148">
        <f t="shared" si="53"/>
        <v>0</v>
      </c>
      <c r="AC113" s="148"/>
      <c r="AD113" s="83"/>
      <c r="AE113" s="83"/>
      <c r="AF113" s="143">
        <f>+AF114+AF118+AF119+AF120+AF121+AF122+AF123+AF124</f>
        <v>0</v>
      </c>
      <c r="AG113" s="79"/>
      <c r="AH113" s="89"/>
      <c r="AI113" s="147">
        <f t="shared" si="54"/>
        <v>0</v>
      </c>
      <c r="AJ113" s="148">
        <f t="shared" si="55"/>
        <v>0</v>
      </c>
      <c r="AK113" s="148"/>
      <c r="AL113" s="83"/>
      <c r="AM113" s="83"/>
      <c r="AN113" s="143">
        <f>+AN114+AN118+AN119+AN120+AN121+AN122+AN123+AN124</f>
        <v>0</v>
      </c>
      <c r="AO113" s="79"/>
      <c r="AP113" s="89"/>
      <c r="AQ113" s="147">
        <f t="shared" si="56"/>
        <v>0</v>
      </c>
      <c r="AR113" s="148">
        <f t="shared" si="57"/>
        <v>0</v>
      </c>
      <c r="AS113" s="148"/>
    </row>
    <row r="114" spans="2:45" s="40" customFormat="1" ht="15">
      <c r="B114" s="93"/>
      <c r="C114" s="93"/>
      <c r="D114" s="112" t="s">
        <v>225</v>
      </c>
      <c r="E114" s="113" t="s">
        <v>144</v>
      </c>
      <c r="F114" s="83"/>
      <c r="G114" s="83"/>
      <c r="H114" s="143">
        <f>+H115+H116+H117</f>
        <v>0</v>
      </c>
      <c r="I114" s="83"/>
      <c r="J114" s="83"/>
      <c r="K114" s="143">
        <f>+K115+K116+K117</f>
        <v>0</v>
      </c>
      <c r="L114" s="79"/>
      <c r="M114" s="89"/>
      <c r="N114" s="147">
        <f t="shared" si="51"/>
        <v>0</v>
      </c>
      <c r="O114" s="148">
        <f t="shared" si="52"/>
        <v>0</v>
      </c>
      <c r="P114" s="148"/>
      <c r="Q114" s="83"/>
      <c r="R114" s="83"/>
      <c r="S114" s="143">
        <f>+S115+S116+S117</f>
        <v>0</v>
      </c>
      <c r="T114" s="83"/>
      <c r="U114" s="83"/>
      <c r="V114" s="143">
        <f>+V115+V116+V117</f>
        <v>0</v>
      </c>
      <c r="W114" s="143">
        <f t="shared" si="64"/>
        <v>0</v>
      </c>
      <c r="X114" s="79"/>
      <c r="Y114" s="89"/>
      <c r="Z114" s="90">
        <f t="shared" si="65"/>
        <v>0</v>
      </c>
      <c r="AA114" s="147">
        <f>IF(Parámetros!$D$19="N/A",0,W114-K114)</f>
        <v>0</v>
      </c>
      <c r="AB114" s="148">
        <f t="shared" si="53"/>
        <v>0</v>
      </c>
      <c r="AC114" s="148"/>
      <c r="AD114" s="83"/>
      <c r="AE114" s="83"/>
      <c r="AF114" s="143">
        <f>+AF115+AF116+AF117</f>
        <v>0</v>
      </c>
      <c r="AG114" s="79"/>
      <c r="AH114" s="89"/>
      <c r="AI114" s="147">
        <f t="shared" si="54"/>
        <v>0</v>
      </c>
      <c r="AJ114" s="148">
        <f t="shared" si="55"/>
        <v>0</v>
      </c>
      <c r="AK114" s="148"/>
      <c r="AL114" s="83"/>
      <c r="AM114" s="83"/>
      <c r="AN114" s="143">
        <f>+AN115+AN116+AN117</f>
        <v>0</v>
      </c>
      <c r="AO114" s="79"/>
      <c r="AP114" s="89"/>
      <c r="AQ114" s="147">
        <f t="shared" si="56"/>
        <v>0</v>
      </c>
      <c r="AR114" s="148">
        <f t="shared" si="57"/>
        <v>0</v>
      </c>
      <c r="AS114" s="148"/>
    </row>
    <row r="115" spans="2:45" s="40" customFormat="1" ht="15">
      <c r="B115" s="93"/>
      <c r="C115" s="93"/>
      <c r="D115" s="114" t="s">
        <v>226</v>
      </c>
      <c r="E115" s="98" t="s">
        <v>270</v>
      </c>
      <c r="F115" s="83"/>
      <c r="G115" s="83"/>
      <c r="H115" s="143">
        <f aca="true" t="shared" si="78" ref="H115:H124">+F115+G115</f>
        <v>0</v>
      </c>
      <c r="I115" s="83"/>
      <c r="J115" s="83"/>
      <c r="K115" s="143">
        <f aca="true" t="shared" si="79" ref="K115:K124">+I115+J115</f>
        <v>0</v>
      </c>
      <c r="L115" s="79"/>
      <c r="M115" s="89"/>
      <c r="N115" s="147">
        <f t="shared" si="51"/>
        <v>0</v>
      </c>
      <c r="O115" s="148">
        <f t="shared" si="52"/>
        <v>0</v>
      </c>
      <c r="P115" s="148"/>
      <c r="Q115" s="83"/>
      <c r="R115" s="83"/>
      <c r="S115" s="143">
        <f aca="true" t="shared" si="80" ref="S115:S124">+Q115+R115</f>
        <v>0</v>
      </c>
      <c r="T115" s="83"/>
      <c r="U115" s="83"/>
      <c r="V115" s="143">
        <f aca="true" t="shared" si="81" ref="V115:V124">+T115+U115</f>
        <v>0</v>
      </c>
      <c r="W115" s="143">
        <f t="shared" si="64"/>
        <v>0</v>
      </c>
      <c r="X115" s="79"/>
      <c r="Y115" s="89"/>
      <c r="Z115" s="90">
        <f t="shared" si="65"/>
        <v>0</v>
      </c>
      <c r="AA115" s="147">
        <f>IF(Parámetros!$D$19="N/A",0,W115-K115)</f>
        <v>0</v>
      </c>
      <c r="AB115" s="148">
        <f t="shared" si="53"/>
        <v>0</v>
      </c>
      <c r="AC115" s="148"/>
      <c r="AD115" s="83"/>
      <c r="AE115" s="83"/>
      <c r="AF115" s="143">
        <f aca="true" t="shared" si="82" ref="AF115:AF124">+AD115+AE115</f>
        <v>0</v>
      </c>
      <c r="AG115" s="79"/>
      <c r="AH115" s="89"/>
      <c r="AI115" s="147">
        <f t="shared" si="54"/>
        <v>0</v>
      </c>
      <c r="AJ115" s="148">
        <f t="shared" si="55"/>
        <v>0</v>
      </c>
      <c r="AK115" s="148"/>
      <c r="AL115" s="83"/>
      <c r="AM115" s="83"/>
      <c r="AN115" s="143">
        <f aca="true" t="shared" si="83" ref="AN115:AN124">+AL115+AM115</f>
        <v>0</v>
      </c>
      <c r="AO115" s="79"/>
      <c r="AP115" s="89"/>
      <c r="AQ115" s="147">
        <f t="shared" si="56"/>
        <v>0</v>
      </c>
      <c r="AR115" s="148">
        <f t="shared" si="57"/>
        <v>0</v>
      </c>
      <c r="AS115" s="148"/>
    </row>
    <row r="116" spans="2:45" s="40" customFormat="1" ht="15">
      <c r="B116" s="93"/>
      <c r="C116" s="93"/>
      <c r="D116" s="114" t="s">
        <v>312</v>
      </c>
      <c r="E116" s="98" t="s">
        <v>145</v>
      </c>
      <c r="F116" s="83"/>
      <c r="G116" s="83"/>
      <c r="H116" s="143">
        <f t="shared" si="78"/>
        <v>0</v>
      </c>
      <c r="I116" s="83"/>
      <c r="J116" s="83"/>
      <c r="K116" s="143">
        <f t="shared" si="79"/>
        <v>0</v>
      </c>
      <c r="L116" s="79"/>
      <c r="M116" s="89"/>
      <c r="N116" s="147">
        <f t="shared" si="51"/>
        <v>0</v>
      </c>
      <c r="O116" s="148">
        <f t="shared" si="52"/>
        <v>0</v>
      </c>
      <c r="P116" s="148"/>
      <c r="Q116" s="83"/>
      <c r="R116" s="83"/>
      <c r="S116" s="143">
        <f t="shared" si="80"/>
        <v>0</v>
      </c>
      <c r="T116" s="83"/>
      <c r="U116" s="83"/>
      <c r="V116" s="143">
        <f t="shared" si="81"/>
        <v>0</v>
      </c>
      <c r="W116" s="143">
        <f t="shared" si="64"/>
        <v>0</v>
      </c>
      <c r="X116" s="79"/>
      <c r="Y116" s="89"/>
      <c r="Z116" s="90">
        <f t="shared" si="65"/>
        <v>0</v>
      </c>
      <c r="AA116" s="147">
        <f>IF(Parámetros!$D$19="N/A",0,W116-K116)</f>
        <v>0</v>
      </c>
      <c r="AB116" s="148">
        <f t="shared" si="53"/>
        <v>0</v>
      </c>
      <c r="AC116" s="148"/>
      <c r="AD116" s="83"/>
      <c r="AE116" s="83"/>
      <c r="AF116" s="143">
        <f t="shared" si="82"/>
        <v>0</v>
      </c>
      <c r="AG116" s="79"/>
      <c r="AH116" s="89"/>
      <c r="AI116" s="147">
        <f t="shared" si="54"/>
        <v>0</v>
      </c>
      <c r="AJ116" s="148">
        <f t="shared" si="55"/>
        <v>0</v>
      </c>
      <c r="AK116" s="148"/>
      <c r="AL116" s="83"/>
      <c r="AM116" s="83"/>
      <c r="AN116" s="143">
        <f t="shared" si="83"/>
        <v>0</v>
      </c>
      <c r="AO116" s="79"/>
      <c r="AP116" s="89"/>
      <c r="AQ116" s="147">
        <f t="shared" si="56"/>
        <v>0</v>
      </c>
      <c r="AR116" s="148">
        <f t="shared" si="57"/>
        <v>0</v>
      </c>
      <c r="AS116" s="148"/>
    </row>
    <row r="117" spans="2:45" s="40" customFormat="1" ht="15">
      <c r="B117" s="93"/>
      <c r="C117" s="93"/>
      <c r="D117" s="114" t="s">
        <v>227</v>
      </c>
      <c r="E117" s="98" t="s">
        <v>146</v>
      </c>
      <c r="F117" s="83"/>
      <c r="G117" s="83"/>
      <c r="H117" s="143">
        <f t="shared" si="78"/>
        <v>0</v>
      </c>
      <c r="I117" s="83"/>
      <c r="J117" s="83"/>
      <c r="K117" s="143">
        <f t="shared" si="79"/>
        <v>0</v>
      </c>
      <c r="L117" s="79"/>
      <c r="M117" s="89"/>
      <c r="N117" s="147">
        <f aca="true" t="shared" si="84" ref="N117:N148">+K117-H117</f>
        <v>0</v>
      </c>
      <c r="O117" s="148">
        <f aca="true" t="shared" si="85" ref="O117:O148">IF(ISERROR(IF(AND(H117&gt;1,K117=0),0%,IF(AND(H117=0,K117&gt;1),100%,N117/H117))),0,IF(AND(H117&gt;1,K117=0),0%,IF(AND(H117=0,K117&gt;1),100%,N117/H117)))</f>
        <v>0</v>
      </c>
      <c r="P117" s="148"/>
      <c r="Q117" s="83"/>
      <c r="R117" s="83"/>
      <c r="S117" s="143">
        <f t="shared" si="80"/>
        <v>0</v>
      </c>
      <c r="T117" s="83"/>
      <c r="U117" s="83"/>
      <c r="V117" s="143">
        <f t="shared" si="81"/>
        <v>0</v>
      </c>
      <c r="W117" s="143">
        <f t="shared" si="64"/>
        <v>0</v>
      </c>
      <c r="X117" s="79"/>
      <c r="Y117" s="89"/>
      <c r="Z117" s="90">
        <f t="shared" si="65"/>
        <v>0</v>
      </c>
      <c r="AA117" s="147">
        <f>IF(Parámetros!$D$19="N/A",0,W117-K117)</f>
        <v>0</v>
      </c>
      <c r="AB117" s="148">
        <f aca="true" t="shared" si="86" ref="AB117:AB148">IF(ISERROR(IF(AND(K117&gt;1,W117=0),0%,IF(AND(K117=0,W117&gt;1),100%,AA117/K117))),0,IF(AND(K117&gt;1,W117=0),0%,IF(AND(K117=0,W117&gt;1),100%,AA117/K117)))</f>
        <v>0</v>
      </c>
      <c r="AC117" s="148"/>
      <c r="AD117" s="83"/>
      <c r="AE117" s="83"/>
      <c r="AF117" s="143">
        <f t="shared" si="82"/>
        <v>0</v>
      </c>
      <c r="AG117" s="79"/>
      <c r="AH117" s="89"/>
      <c r="AI117" s="147">
        <f aca="true" t="shared" si="87" ref="AI117:AI148">+AF117-W117</f>
        <v>0</v>
      </c>
      <c r="AJ117" s="148">
        <f aca="true" t="shared" si="88" ref="AJ117:AJ148">IF(ISERROR(IF(AND(W117&gt;1,AF117=0),0%,IF(AND(W117=0,AF117&gt;1),100%,AI117/W117))),0,IF(AND(W117&gt;1,AF117=0),0%,IF(AND(W117=0,AF117&gt;1),100%,AI117/W117)))</f>
        <v>0</v>
      </c>
      <c r="AK117" s="148"/>
      <c r="AL117" s="83"/>
      <c r="AM117" s="83"/>
      <c r="AN117" s="143">
        <f t="shared" si="83"/>
        <v>0</v>
      </c>
      <c r="AO117" s="79"/>
      <c r="AP117" s="89"/>
      <c r="AQ117" s="147">
        <f aca="true" t="shared" si="89" ref="AQ117:AQ148">+AN117-AF117</f>
        <v>0</v>
      </c>
      <c r="AR117" s="148">
        <f aca="true" t="shared" si="90" ref="AR117:AR148">IF(ISERROR(IF(AND(AF117&gt;1,AN117=0),0%,IF(AND(AF117=0,AN117&gt;1),100%,AQ117/AF117))),0,IF(AND(AF117&gt;1,AN117=0),0%,IF(AND(AF117=0,AN117&gt;1),100%,AQ117/AF117)))</f>
        <v>0</v>
      </c>
      <c r="AS117" s="148"/>
    </row>
    <row r="118" spans="2:45" s="40" customFormat="1" ht="15">
      <c r="B118" s="93"/>
      <c r="C118" s="93"/>
      <c r="D118" s="114" t="s">
        <v>228</v>
      </c>
      <c r="E118" s="98" t="s">
        <v>147</v>
      </c>
      <c r="F118" s="83"/>
      <c r="G118" s="83"/>
      <c r="H118" s="143">
        <f t="shared" si="78"/>
        <v>0</v>
      </c>
      <c r="I118" s="83"/>
      <c r="J118" s="83"/>
      <c r="K118" s="143">
        <f t="shared" si="79"/>
        <v>0</v>
      </c>
      <c r="L118" s="79"/>
      <c r="M118" s="89"/>
      <c r="N118" s="147">
        <f t="shared" si="84"/>
        <v>0</v>
      </c>
      <c r="O118" s="148">
        <f t="shared" si="85"/>
        <v>0</v>
      </c>
      <c r="P118" s="148"/>
      <c r="Q118" s="83"/>
      <c r="R118" s="83"/>
      <c r="S118" s="143">
        <f t="shared" si="80"/>
        <v>0</v>
      </c>
      <c r="T118" s="83"/>
      <c r="U118" s="83"/>
      <c r="V118" s="143">
        <f t="shared" si="81"/>
        <v>0</v>
      </c>
      <c r="W118" s="143">
        <f t="shared" si="64"/>
        <v>0</v>
      </c>
      <c r="X118" s="79"/>
      <c r="Y118" s="89"/>
      <c r="Z118" s="90">
        <f t="shared" si="65"/>
        <v>0</v>
      </c>
      <c r="AA118" s="147">
        <f>IF(Parámetros!$D$19="N/A",0,W118-K118)</f>
        <v>0</v>
      </c>
      <c r="AB118" s="148">
        <f t="shared" si="86"/>
        <v>0</v>
      </c>
      <c r="AC118" s="148"/>
      <c r="AD118" s="83"/>
      <c r="AE118" s="83"/>
      <c r="AF118" s="143">
        <f t="shared" si="82"/>
        <v>0</v>
      </c>
      <c r="AG118" s="79"/>
      <c r="AH118" s="89"/>
      <c r="AI118" s="147">
        <f t="shared" si="87"/>
        <v>0</v>
      </c>
      <c r="AJ118" s="148">
        <f t="shared" si="88"/>
        <v>0</v>
      </c>
      <c r="AK118" s="148"/>
      <c r="AL118" s="83"/>
      <c r="AM118" s="83"/>
      <c r="AN118" s="143">
        <f t="shared" si="83"/>
        <v>0</v>
      </c>
      <c r="AO118" s="79"/>
      <c r="AP118" s="89"/>
      <c r="AQ118" s="147">
        <f t="shared" si="89"/>
        <v>0</v>
      </c>
      <c r="AR118" s="148">
        <f t="shared" si="90"/>
        <v>0</v>
      </c>
      <c r="AS118" s="148"/>
    </row>
    <row r="119" spans="2:45" s="40" customFormat="1" ht="15">
      <c r="B119" s="93"/>
      <c r="C119" s="93"/>
      <c r="D119" s="114" t="s">
        <v>229</v>
      </c>
      <c r="E119" s="98" t="s">
        <v>148</v>
      </c>
      <c r="F119" s="83"/>
      <c r="G119" s="83"/>
      <c r="H119" s="143">
        <f t="shared" si="78"/>
        <v>0</v>
      </c>
      <c r="I119" s="83"/>
      <c r="J119" s="83"/>
      <c r="K119" s="143">
        <f t="shared" si="79"/>
        <v>0</v>
      </c>
      <c r="L119" s="79"/>
      <c r="M119" s="89"/>
      <c r="N119" s="147">
        <f t="shared" si="84"/>
        <v>0</v>
      </c>
      <c r="O119" s="148">
        <f t="shared" si="85"/>
        <v>0</v>
      </c>
      <c r="P119" s="148"/>
      <c r="Q119" s="83"/>
      <c r="R119" s="83"/>
      <c r="S119" s="143">
        <f t="shared" si="80"/>
        <v>0</v>
      </c>
      <c r="T119" s="83"/>
      <c r="U119" s="83"/>
      <c r="V119" s="143">
        <f t="shared" si="81"/>
        <v>0</v>
      </c>
      <c r="W119" s="143">
        <f t="shared" si="64"/>
        <v>0</v>
      </c>
      <c r="X119" s="79"/>
      <c r="Y119" s="89"/>
      <c r="Z119" s="90">
        <f t="shared" si="65"/>
        <v>0</v>
      </c>
      <c r="AA119" s="147">
        <f>IF(Parámetros!$D$19="N/A",0,W119-K119)</f>
        <v>0</v>
      </c>
      <c r="AB119" s="148">
        <f t="shared" si="86"/>
        <v>0</v>
      </c>
      <c r="AC119" s="148"/>
      <c r="AD119" s="83"/>
      <c r="AE119" s="83"/>
      <c r="AF119" s="143">
        <f t="shared" si="82"/>
        <v>0</v>
      </c>
      <c r="AG119" s="79"/>
      <c r="AH119" s="89"/>
      <c r="AI119" s="147">
        <f t="shared" si="87"/>
        <v>0</v>
      </c>
      <c r="AJ119" s="148">
        <f t="shared" si="88"/>
        <v>0</v>
      </c>
      <c r="AK119" s="148"/>
      <c r="AL119" s="83"/>
      <c r="AM119" s="83"/>
      <c r="AN119" s="143">
        <f t="shared" si="83"/>
        <v>0</v>
      </c>
      <c r="AO119" s="79"/>
      <c r="AP119" s="89"/>
      <c r="AQ119" s="147">
        <f t="shared" si="89"/>
        <v>0</v>
      </c>
      <c r="AR119" s="148">
        <f t="shared" si="90"/>
        <v>0</v>
      </c>
      <c r="AS119" s="148"/>
    </row>
    <row r="120" spans="2:45" s="40" customFormat="1" ht="15">
      <c r="B120" s="93"/>
      <c r="C120" s="93"/>
      <c r="D120" s="114" t="s">
        <v>230</v>
      </c>
      <c r="E120" s="98" t="s">
        <v>149</v>
      </c>
      <c r="F120" s="83"/>
      <c r="G120" s="83"/>
      <c r="H120" s="143">
        <f t="shared" si="78"/>
        <v>0</v>
      </c>
      <c r="I120" s="83"/>
      <c r="J120" s="83"/>
      <c r="K120" s="143">
        <f t="shared" si="79"/>
        <v>0</v>
      </c>
      <c r="L120" s="79"/>
      <c r="M120" s="89"/>
      <c r="N120" s="147">
        <f t="shared" si="84"/>
        <v>0</v>
      </c>
      <c r="O120" s="148">
        <f t="shared" si="85"/>
        <v>0</v>
      </c>
      <c r="P120" s="148"/>
      <c r="Q120" s="83"/>
      <c r="R120" s="83"/>
      <c r="S120" s="143">
        <f t="shared" si="80"/>
        <v>0</v>
      </c>
      <c r="T120" s="83"/>
      <c r="U120" s="83"/>
      <c r="V120" s="143">
        <f t="shared" si="81"/>
        <v>0</v>
      </c>
      <c r="W120" s="143">
        <f t="shared" si="64"/>
        <v>0</v>
      </c>
      <c r="X120" s="79"/>
      <c r="Y120" s="89"/>
      <c r="Z120" s="90">
        <f t="shared" si="65"/>
        <v>0</v>
      </c>
      <c r="AA120" s="147">
        <f>IF(Parámetros!$D$19="N/A",0,W120-K120)</f>
        <v>0</v>
      </c>
      <c r="AB120" s="148">
        <f t="shared" si="86"/>
        <v>0</v>
      </c>
      <c r="AC120" s="148"/>
      <c r="AD120" s="83"/>
      <c r="AE120" s="83"/>
      <c r="AF120" s="143">
        <f t="shared" si="82"/>
        <v>0</v>
      </c>
      <c r="AG120" s="79"/>
      <c r="AH120" s="89"/>
      <c r="AI120" s="147">
        <f t="shared" si="87"/>
        <v>0</v>
      </c>
      <c r="AJ120" s="148">
        <f t="shared" si="88"/>
        <v>0</v>
      </c>
      <c r="AK120" s="148"/>
      <c r="AL120" s="83"/>
      <c r="AM120" s="83"/>
      <c r="AN120" s="143">
        <f t="shared" si="83"/>
        <v>0</v>
      </c>
      <c r="AO120" s="79"/>
      <c r="AP120" s="89"/>
      <c r="AQ120" s="147">
        <f t="shared" si="89"/>
        <v>0</v>
      </c>
      <c r="AR120" s="148">
        <f t="shared" si="90"/>
        <v>0</v>
      </c>
      <c r="AS120" s="148"/>
    </row>
    <row r="121" spans="2:45" s="40" customFormat="1" ht="15">
      <c r="B121" s="93"/>
      <c r="C121" s="93"/>
      <c r="D121" s="114" t="s">
        <v>231</v>
      </c>
      <c r="E121" s="98" t="s">
        <v>150</v>
      </c>
      <c r="F121" s="83"/>
      <c r="G121" s="83"/>
      <c r="H121" s="143">
        <f t="shared" si="78"/>
        <v>0</v>
      </c>
      <c r="I121" s="83"/>
      <c r="J121" s="83"/>
      <c r="K121" s="143">
        <f t="shared" si="79"/>
        <v>0</v>
      </c>
      <c r="L121" s="79"/>
      <c r="M121" s="89"/>
      <c r="N121" s="147">
        <f t="shared" si="84"/>
        <v>0</v>
      </c>
      <c r="O121" s="148">
        <f t="shared" si="85"/>
        <v>0</v>
      </c>
      <c r="P121" s="148"/>
      <c r="Q121" s="83"/>
      <c r="R121" s="83"/>
      <c r="S121" s="143">
        <f t="shared" si="80"/>
        <v>0</v>
      </c>
      <c r="T121" s="83"/>
      <c r="U121" s="83"/>
      <c r="V121" s="143">
        <f t="shared" si="81"/>
        <v>0</v>
      </c>
      <c r="W121" s="143">
        <f t="shared" si="64"/>
        <v>0</v>
      </c>
      <c r="X121" s="79"/>
      <c r="Y121" s="89"/>
      <c r="Z121" s="90">
        <f t="shared" si="65"/>
        <v>0</v>
      </c>
      <c r="AA121" s="147">
        <f>IF(Parámetros!$D$19="N/A",0,W121-K121)</f>
        <v>0</v>
      </c>
      <c r="AB121" s="148">
        <f t="shared" si="86"/>
        <v>0</v>
      </c>
      <c r="AC121" s="148"/>
      <c r="AD121" s="83"/>
      <c r="AE121" s="83"/>
      <c r="AF121" s="143">
        <f t="shared" si="82"/>
        <v>0</v>
      </c>
      <c r="AG121" s="79"/>
      <c r="AH121" s="89"/>
      <c r="AI121" s="147">
        <f t="shared" si="87"/>
        <v>0</v>
      </c>
      <c r="AJ121" s="148">
        <f t="shared" si="88"/>
        <v>0</v>
      </c>
      <c r="AK121" s="148"/>
      <c r="AL121" s="83"/>
      <c r="AM121" s="83"/>
      <c r="AN121" s="143">
        <f t="shared" si="83"/>
        <v>0</v>
      </c>
      <c r="AO121" s="79"/>
      <c r="AP121" s="89"/>
      <c r="AQ121" s="147">
        <f t="shared" si="89"/>
        <v>0</v>
      </c>
      <c r="AR121" s="148">
        <f t="shared" si="90"/>
        <v>0</v>
      </c>
      <c r="AS121" s="148"/>
    </row>
    <row r="122" spans="2:45" s="40" customFormat="1" ht="15">
      <c r="B122" s="93"/>
      <c r="C122" s="93"/>
      <c r="D122" s="114" t="s">
        <v>232</v>
      </c>
      <c r="E122" s="98" t="s">
        <v>151</v>
      </c>
      <c r="F122" s="83"/>
      <c r="G122" s="83"/>
      <c r="H122" s="143">
        <f t="shared" si="78"/>
        <v>0</v>
      </c>
      <c r="I122" s="83"/>
      <c r="J122" s="83"/>
      <c r="K122" s="143">
        <f t="shared" si="79"/>
        <v>0</v>
      </c>
      <c r="L122" s="79"/>
      <c r="M122" s="89"/>
      <c r="N122" s="147">
        <f t="shared" si="84"/>
        <v>0</v>
      </c>
      <c r="O122" s="148">
        <f t="shared" si="85"/>
        <v>0</v>
      </c>
      <c r="P122" s="148"/>
      <c r="Q122" s="83"/>
      <c r="R122" s="83"/>
      <c r="S122" s="143">
        <f t="shared" si="80"/>
        <v>0</v>
      </c>
      <c r="T122" s="83"/>
      <c r="U122" s="83"/>
      <c r="V122" s="143">
        <f t="shared" si="81"/>
        <v>0</v>
      </c>
      <c r="W122" s="143">
        <f aca="true" t="shared" si="91" ref="W122:W153">+S122+V122</f>
        <v>0</v>
      </c>
      <c r="X122" s="79"/>
      <c r="Y122" s="89"/>
      <c r="Z122" s="90">
        <f aca="true" t="shared" si="92" ref="Z122:Z153">+IF($W$168&lt;1,W122/-$W$168,W122/$W$168)</f>
        <v>0</v>
      </c>
      <c r="AA122" s="147">
        <f>IF(Parámetros!$D$19="N/A",0,W122-K122)</f>
        <v>0</v>
      </c>
      <c r="AB122" s="148">
        <f t="shared" si="86"/>
        <v>0</v>
      </c>
      <c r="AC122" s="148"/>
      <c r="AD122" s="83"/>
      <c r="AE122" s="83"/>
      <c r="AF122" s="143">
        <f t="shared" si="82"/>
        <v>0</v>
      </c>
      <c r="AG122" s="79"/>
      <c r="AH122" s="89"/>
      <c r="AI122" s="147">
        <f t="shared" si="87"/>
        <v>0</v>
      </c>
      <c r="AJ122" s="148">
        <f t="shared" si="88"/>
        <v>0</v>
      </c>
      <c r="AK122" s="148"/>
      <c r="AL122" s="83"/>
      <c r="AM122" s="83"/>
      <c r="AN122" s="143">
        <f t="shared" si="83"/>
        <v>0</v>
      </c>
      <c r="AO122" s="79"/>
      <c r="AP122" s="89"/>
      <c r="AQ122" s="147">
        <f t="shared" si="89"/>
        <v>0</v>
      </c>
      <c r="AR122" s="148">
        <f t="shared" si="90"/>
        <v>0</v>
      </c>
      <c r="AS122" s="148"/>
    </row>
    <row r="123" spans="2:45" s="40" customFormat="1" ht="15">
      <c r="B123" s="93"/>
      <c r="C123" s="93"/>
      <c r="D123" s="114" t="s">
        <v>233</v>
      </c>
      <c r="E123" s="98" t="s">
        <v>152</v>
      </c>
      <c r="F123" s="83"/>
      <c r="G123" s="83"/>
      <c r="H123" s="143">
        <f t="shared" si="78"/>
        <v>0</v>
      </c>
      <c r="I123" s="83"/>
      <c r="J123" s="83"/>
      <c r="K123" s="143">
        <f t="shared" si="79"/>
        <v>0</v>
      </c>
      <c r="L123" s="79"/>
      <c r="M123" s="89"/>
      <c r="N123" s="147">
        <f t="shared" si="84"/>
        <v>0</v>
      </c>
      <c r="O123" s="148">
        <f t="shared" si="85"/>
        <v>0</v>
      </c>
      <c r="P123" s="148"/>
      <c r="Q123" s="83"/>
      <c r="R123" s="83"/>
      <c r="S123" s="143">
        <f t="shared" si="80"/>
        <v>0</v>
      </c>
      <c r="T123" s="83"/>
      <c r="U123" s="83"/>
      <c r="V123" s="143">
        <f t="shared" si="81"/>
        <v>0</v>
      </c>
      <c r="W123" s="143">
        <f t="shared" si="91"/>
        <v>0</v>
      </c>
      <c r="X123" s="79"/>
      <c r="Y123" s="89"/>
      <c r="Z123" s="90">
        <f t="shared" si="92"/>
        <v>0</v>
      </c>
      <c r="AA123" s="147">
        <f>IF(Parámetros!$D$19="N/A",0,W123-K123)</f>
        <v>0</v>
      </c>
      <c r="AB123" s="148">
        <f t="shared" si="86"/>
        <v>0</v>
      </c>
      <c r="AC123" s="148"/>
      <c r="AD123" s="83"/>
      <c r="AE123" s="83"/>
      <c r="AF123" s="143">
        <f t="shared" si="82"/>
        <v>0</v>
      </c>
      <c r="AG123" s="79"/>
      <c r="AH123" s="89"/>
      <c r="AI123" s="147">
        <f t="shared" si="87"/>
        <v>0</v>
      </c>
      <c r="AJ123" s="148">
        <f t="shared" si="88"/>
        <v>0</v>
      </c>
      <c r="AK123" s="148"/>
      <c r="AL123" s="83"/>
      <c r="AM123" s="83"/>
      <c r="AN123" s="143">
        <f t="shared" si="83"/>
        <v>0</v>
      </c>
      <c r="AO123" s="79"/>
      <c r="AP123" s="89"/>
      <c r="AQ123" s="147">
        <f t="shared" si="89"/>
        <v>0</v>
      </c>
      <c r="AR123" s="148">
        <f t="shared" si="90"/>
        <v>0</v>
      </c>
      <c r="AS123" s="148"/>
    </row>
    <row r="124" spans="2:45" s="40" customFormat="1" ht="15">
      <c r="B124" s="93"/>
      <c r="C124" s="93"/>
      <c r="D124" s="114" t="s">
        <v>234</v>
      </c>
      <c r="E124" s="98" t="s">
        <v>153</v>
      </c>
      <c r="F124" s="83"/>
      <c r="G124" s="83"/>
      <c r="H124" s="143">
        <f t="shared" si="78"/>
        <v>0</v>
      </c>
      <c r="I124" s="83"/>
      <c r="J124" s="83"/>
      <c r="K124" s="143">
        <f t="shared" si="79"/>
        <v>0</v>
      </c>
      <c r="L124" s="79"/>
      <c r="M124" s="89"/>
      <c r="N124" s="147">
        <f t="shared" si="84"/>
        <v>0</v>
      </c>
      <c r="O124" s="148">
        <f t="shared" si="85"/>
        <v>0</v>
      </c>
      <c r="P124" s="148"/>
      <c r="Q124" s="83"/>
      <c r="R124" s="83"/>
      <c r="S124" s="143">
        <f t="shared" si="80"/>
        <v>0</v>
      </c>
      <c r="T124" s="83"/>
      <c r="U124" s="83"/>
      <c r="V124" s="143">
        <f t="shared" si="81"/>
        <v>0</v>
      </c>
      <c r="W124" s="143">
        <f t="shared" si="91"/>
        <v>0</v>
      </c>
      <c r="X124" s="79"/>
      <c r="Y124" s="89"/>
      <c r="Z124" s="90">
        <f t="shared" si="92"/>
        <v>0</v>
      </c>
      <c r="AA124" s="147">
        <f>IF(Parámetros!$D$19="N/A",0,W124-K124)</f>
        <v>0</v>
      </c>
      <c r="AB124" s="148">
        <f t="shared" si="86"/>
        <v>0</v>
      </c>
      <c r="AC124" s="148"/>
      <c r="AD124" s="83"/>
      <c r="AE124" s="83"/>
      <c r="AF124" s="143">
        <f t="shared" si="82"/>
        <v>0</v>
      </c>
      <c r="AG124" s="79"/>
      <c r="AH124" s="89"/>
      <c r="AI124" s="147">
        <f t="shared" si="87"/>
        <v>0</v>
      </c>
      <c r="AJ124" s="148">
        <f t="shared" si="88"/>
        <v>0</v>
      </c>
      <c r="AK124" s="148"/>
      <c r="AL124" s="83"/>
      <c r="AM124" s="83"/>
      <c r="AN124" s="143">
        <f t="shared" si="83"/>
        <v>0</v>
      </c>
      <c r="AO124" s="79"/>
      <c r="AP124" s="89"/>
      <c r="AQ124" s="147">
        <f t="shared" si="89"/>
        <v>0</v>
      </c>
      <c r="AR124" s="148">
        <f t="shared" si="90"/>
        <v>0</v>
      </c>
      <c r="AS124" s="148"/>
    </row>
    <row r="125" spans="2:45" s="40" customFormat="1" ht="15">
      <c r="B125" s="93"/>
      <c r="C125" s="93"/>
      <c r="D125" s="110" t="s">
        <v>235</v>
      </c>
      <c r="E125" s="111" t="s">
        <v>271</v>
      </c>
      <c r="F125" s="83"/>
      <c r="G125" s="83"/>
      <c r="H125" s="143">
        <f>+H126+H130</f>
        <v>0</v>
      </c>
      <c r="I125" s="83"/>
      <c r="J125" s="83"/>
      <c r="K125" s="143">
        <f>+K126+K130</f>
        <v>0</v>
      </c>
      <c r="L125" s="79"/>
      <c r="M125" s="89"/>
      <c r="N125" s="147">
        <f t="shared" si="84"/>
        <v>0</v>
      </c>
      <c r="O125" s="148">
        <f t="shared" si="85"/>
        <v>0</v>
      </c>
      <c r="P125" s="148"/>
      <c r="Q125" s="83"/>
      <c r="R125" s="83"/>
      <c r="S125" s="143">
        <f>+S126+S130</f>
        <v>0</v>
      </c>
      <c r="T125" s="83"/>
      <c r="U125" s="83"/>
      <c r="V125" s="143">
        <f>+V126+V130</f>
        <v>0</v>
      </c>
      <c r="W125" s="143">
        <f t="shared" si="91"/>
        <v>0</v>
      </c>
      <c r="X125" s="79"/>
      <c r="Y125" s="89"/>
      <c r="Z125" s="90">
        <f t="shared" si="92"/>
        <v>0</v>
      </c>
      <c r="AA125" s="147">
        <f>IF(Parámetros!$D$19="N/A",0,W125-K125)</f>
        <v>0</v>
      </c>
      <c r="AB125" s="148">
        <f t="shared" si="86"/>
        <v>0</v>
      </c>
      <c r="AC125" s="148"/>
      <c r="AD125" s="83"/>
      <c r="AE125" s="83"/>
      <c r="AF125" s="143">
        <f>+AF126+AF130</f>
        <v>0</v>
      </c>
      <c r="AG125" s="79"/>
      <c r="AH125" s="89"/>
      <c r="AI125" s="147">
        <f t="shared" si="87"/>
        <v>0</v>
      </c>
      <c r="AJ125" s="148">
        <f t="shared" si="88"/>
        <v>0</v>
      </c>
      <c r="AK125" s="148"/>
      <c r="AL125" s="83"/>
      <c r="AM125" s="83"/>
      <c r="AN125" s="143">
        <f>+AN126+AN130</f>
        <v>0</v>
      </c>
      <c r="AO125" s="79"/>
      <c r="AP125" s="89"/>
      <c r="AQ125" s="147">
        <f t="shared" si="89"/>
        <v>0</v>
      </c>
      <c r="AR125" s="148">
        <f t="shared" si="90"/>
        <v>0</v>
      </c>
      <c r="AS125" s="148"/>
    </row>
    <row r="126" spans="2:45" s="40" customFormat="1" ht="15">
      <c r="B126" s="93"/>
      <c r="C126" s="93"/>
      <c r="D126" s="112" t="s">
        <v>236</v>
      </c>
      <c r="E126" s="113" t="s">
        <v>154</v>
      </c>
      <c r="F126" s="83"/>
      <c r="G126" s="83"/>
      <c r="H126" s="143">
        <f>+H127+H128+H129</f>
        <v>0</v>
      </c>
      <c r="I126" s="83"/>
      <c r="J126" s="83"/>
      <c r="K126" s="143">
        <f>+K127+K128+K129</f>
        <v>0</v>
      </c>
      <c r="L126" s="79"/>
      <c r="M126" s="89"/>
      <c r="N126" s="147">
        <f t="shared" si="84"/>
        <v>0</v>
      </c>
      <c r="O126" s="148">
        <f t="shared" si="85"/>
        <v>0</v>
      </c>
      <c r="P126" s="148"/>
      <c r="Q126" s="83"/>
      <c r="R126" s="83"/>
      <c r="S126" s="143">
        <f>+S127+S128+S129</f>
        <v>0</v>
      </c>
      <c r="T126" s="83"/>
      <c r="U126" s="83"/>
      <c r="V126" s="143">
        <f>+V127+V128+V129</f>
        <v>0</v>
      </c>
      <c r="W126" s="143">
        <f t="shared" si="91"/>
        <v>0</v>
      </c>
      <c r="X126" s="79"/>
      <c r="Y126" s="89"/>
      <c r="Z126" s="90">
        <f t="shared" si="92"/>
        <v>0</v>
      </c>
      <c r="AA126" s="147">
        <f>IF(Parámetros!$D$19="N/A",0,W126-K126)</f>
        <v>0</v>
      </c>
      <c r="AB126" s="148">
        <f t="shared" si="86"/>
        <v>0</v>
      </c>
      <c r="AC126" s="148"/>
      <c r="AD126" s="83"/>
      <c r="AE126" s="83"/>
      <c r="AF126" s="143">
        <f>+AF127+AF128+AF129</f>
        <v>0</v>
      </c>
      <c r="AG126" s="79"/>
      <c r="AH126" s="89"/>
      <c r="AI126" s="147">
        <f t="shared" si="87"/>
        <v>0</v>
      </c>
      <c r="AJ126" s="148">
        <f t="shared" si="88"/>
        <v>0</v>
      </c>
      <c r="AK126" s="148"/>
      <c r="AL126" s="83"/>
      <c r="AM126" s="83"/>
      <c r="AN126" s="143">
        <f>+AN127+AN128+AN129</f>
        <v>0</v>
      </c>
      <c r="AO126" s="79"/>
      <c r="AP126" s="89"/>
      <c r="AQ126" s="147">
        <f t="shared" si="89"/>
        <v>0</v>
      </c>
      <c r="AR126" s="148">
        <f t="shared" si="90"/>
        <v>0</v>
      </c>
      <c r="AS126" s="148"/>
    </row>
    <row r="127" spans="2:45" s="40" customFormat="1" ht="15">
      <c r="B127" s="93"/>
      <c r="C127" s="93"/>
      <c r="D127" s="114" t="s">
        <v>237</v>
      </c>
      <c r="E127" s="98" t="s">
        <v>272</v>
      </c>
      <c r="F127" s="83"/>
      <c r="G127" s="83"/>
      <c r="H127" s="143">
        <f aca="true" t="shared" si="93" ref="H127:H130">+F127+G127</f>
        <v>0</v>
      </c>
      <c r="I127" s="83"/>
      <c r="J127" s="83"/>
      <c r="K127" s="143">
        <f aca="true" t="shared" si="94" ref="K127:K130">+I127+J127</f>
        <v>0</v>
      </c>
      <c r="L127" s="79"/>
      <c r="M127" s="89"/>
      <c r="N127" s="147">
        <f t="shared" si="84"/>
        <v>0</v>
      </c>
      <c r="O127" s="148">
        <f t="shared" si="85"/>
        <v>0</v>
      </c>
      <c r="P127" s="148"/>
      <c r="Q127" s="83"/>
      <c r="R127" s="83"/>
      <c r="S127" s="143">
        <f aca="true" t="shared" si="95" ref="S127:S130">+Q127+R127</f>
        <v>0</v>
      </c>
      <c r="T127" s="83"/>
      <c r="U127" s="83"/>
      <c r="V127" s="143">
        <f aca="true" t="shared" si="96" ref="V127:V130">+T127+U127</f>
        <v>0</v>
      </c>
      <c r="W127" s="143">
        <f t="shared" si="91"/>
        <v>0</v>
      </c>
      <c r="X127" s="79"/>
      <c r="Y127" s="89"/>
      <c r="Z127" s="90">
        <f t="shared" si="92"/>
        <v>0</v>
      </c>
      <c r="AA127" s="147">
        <f>IF(Parámetros!$D$19="N/A",0,W127-K127)</f>
        <v>0</v>
      </c>
      <c r="AB127" s="148">
        <f t="shared" si="86"/>
        <v>0</v>
      </c>
      <c r="AC127" s="148"/>
      <c r="AD127" s="83"/>
      <c r="AE127" s="83"/>
      <c r="AF127" s="143">
        <f aca="true" t="shared" si="97" ref="AF127:AF130">+AD127+AE127</f>
        <v>0</v>
      </c>
      <c r="AG127" s="79"/>
      <c r="AH127" s="89"/>
      <c r="AI127" s="147">
        <f t="shared" si="87"/>
        <v>0</v>
      </c>
      <c r="AJ127" s="148">
        <f t="shared" si="88"/>
        <v>0</v>
      </c>
      <c r="AK127" s="148"/>
      <c r="AL127" s="83"/>
      <c r="AM127" s="83"/>
      <c r="AN127" s="143">
        <f aca="true" t="shared" si="98" ref="AN127:AN130">+AL127+AM127</f>
        <v>0</v>
      </c>
      <c r="AO127" s="79"/>
      <c r="AP127" s="89"/>
      <c r="AQ127" s="147">
        <f t="shared" si="89"/>
        <v>0</v>
      </c>
      <c r="AR127" s="148">
        <f t="shared" si="90"/>
        <v>0</v>
      </c>
      <c r="AS127" s="148"/>
    </row>
    <row r="128" spans="2:45" s="40" customFormat="1" ht="15">
      <c r="B128" s="93"/>
      <c r="C128" s="93"/>
      <c r="D128" s="114" t="s">
        <v>238</v>
      </c>
      <c r="E128" s="98" t="s">
        <v>155</v>
      </c>
      <c r="F128" s="83"/>
      <c r="G128" s="83"/>
      <c r="H128" s="143">
        <f t="shared" si="93"/>
        <v>0</v>
      </c>
      <c r="I128" s="83"/>
      <c r="J128" s="83"/>
      <c r="K128" s="143">
        <f t="shared" si="94"/>
        <v>0</v>
      </c>
      <c r="L128" s="79"/>
      <c r="M128" s="89"/>
      <c r="N128" s="147">
        <f t="shared" si="84"/>
        <v>0</v>
      </c>
      <c r="O128" s="148">
        <f t="shared" si="85"/>
        <v>0</v>
      </c>
      <c r="P128" s="148"/>
      <c r="Q128" s="83"/>
      <c r="R128" s="83"/>
      <c r="S128" s="143">
        <f t="shared" si="95"/>
        <v>0</v>
      </c>
      <c r="T128" s="83"/>
      <c r="U128" s="83"/>
      <c r="V128" s="143">
        <f t="shared" si="96"/>
        <v>0</v>
      </c>
      <c r="W128" s="143">
        <f t="shared" si="91"/>
        <v>0</v>
      </c>
      <c r="X128" s="79"/>
      <c r="Y128" s="89"/>
      <c r="Z128" s="90">
        <f t="shared" si="92"/>
        <v>0</v>
      </c>
      <c r="AA128" s="147">
        <f>IF(Parámetros!$D$19="N/A",0,W128-K128)</f>
        <v>0</v>
      </c>
      <c r="AB128" s="148">
        <f t="shared" si="86"/>
        <v>0</v>
      </c>
      <c r="AC128" s="148"/>
      <c r="AD128" s="83"/>
      <c r="AE128" s="83"/>
      <c r="AF128" s="143">
        <f t="shared" si="97"/>
        <v>0</v>
      </c>
      <c r="AG128" s="79"/>
      <c r="AH128" s="89"/>
      <c r="AI128" s="147">
        <f t="shared" si="87"/>
        <v>0</v>
      </c>
      <c r="AJ128" s="148">
        <f t="shared" si="88"/>
        <v>0</v>
      </c>
      <c r="AK128" s="148"/>
      <c r="AL128" s="83"/>
      <c r="AM128" s="83"/>
      <c r="AN128" s="143">
        <f t="shared" si="98"/>
        <v>0</v>
      </c>
      <c r="AO128" s="79"/>
      <c r="AP128" s="89"/>
      <c r="AQ128" s="147">
        <f t="shared" si="89"/>
        <v>0</v>
      </c>
      <c r="AR128" s="148">
        <f t="shared" si="90"/>
        <v>0</v>
      </c>
      <c r="AS128" s="148"/>
    </row>
    <row r="129" spans="2:45" s="40" customFormat="1" ht="15">
      <c r="B129" s="93"/>
      <c r="C129" s="93"/>
      <c r="D129" s="114" t="s">
        <v>239</v>
      </c>
      <c r="E129" s="98" t="s">
        <v>156</v>
      </c>
      <c r="F129" s="83"/>
      <c r="G129" s="83"/>
      <c r="H129" s="143">
        <f t="shared" si="93"/>
        <v>0</v>
      </c>
      <c r="I129" s="83"/>
      <c r="J129" s="83"/>
      <c r="K129" s="143">
        <f t="shared" si="94"/>
        <v>0</v>
      </c>
      <c r="L129" s="79"/>
      <c r="M129" s="89"/>
      <c r="N129" s="147">
        <f t="shared" si="84"/>
        <v>0</v>
      </c>
      <c r="O129" s="148">
        <f t="shared" si="85"/>
        <v>0</v>
      </c>
      <c r="P129" s="148"/>
      <c r="Q129" s="83"/>
      <c r="R129" s="83"/>
      <c r="S129" s="143">
        <f t="shared" si="95"/>
        <v>0</v>
      </c>
      <c r="T129" s="83"/>
      <c r="U129" s="83"/>
      <c r="V129" s="143">
        <f t="shared" si="96"/>
        <v>0</v>
      </c>
      <c r="W129" s="143">
        <f t="shared" si="91"/>
        <v>0</v>
      </c>
      <c r="X129" s="79"/>
      <c r="Y129" s="89"/>
      <c r="Z129" s="90">
        <f t="shared" si="92"/>
        <v>0</v>
      </c>
      <c r="AA129" s="147">
        <f>IF(Parámetros!$D$19="N/A",0,W129-K129)</f>
        <v>0</v>
      </c>
      <c r="AB129" s="148">
        <f t="shared" si="86"/>
        <v>0</v>
      </c>
      <c r="AC129" s="148"/>
      <c r="AD129" s="83"/>
      <c r="AE129" s="83"/>
      <c r="AF129" s="143">
        <f t="shared" si="97"/>
        <v>0</v>
      </c>
      <c r="AG129" s="79"/>
      <c r="AH129" s="89"/>
      <c r="AI129" s="147">
        <f t="shared" si="87"/>
        <v>0</v>
      </c>
      <c r="AJ129" s="148">
        <f t="shared" si="88"/>
        <v>0</v>
      </c>
      <c r="AK129" s="148"/>
      <c r="AL129" s="83"/>
      <c r="AM129" s="83"/>
      <c r="AN129" s="143">
        <f t="shared" si="98"/>
        <v>0</v>
      </c>
      <c r="AO129" s="79"/>
      <c r="AP129" s="89"/>
      <c r="AQ129" s="147">
        <f t="shared" si="89"/>
        <v>0</v>
      </c>
      <c r="AR129" s="148">
        <f t="shared" si="90"/>
        <v>0</v>
      </c>
      <c r="AS129" s="148"/>
    </row>
    <row r="130" spans="2:45" s="40" customFormat="1" ht="25.5">
      <c r="B130" s="93"/>
      <c r="C130" s="93"/>
      <c r="D130" s="114" t="s">
        <v>240</v>
      </c>
      <c r="E130" s="98" t="s">
        <v>273</v>
      </c>
      <c r="F130" s="83"/>
      <c r="G130" s="83"/>
      <c r="H130" s="143">
        <f t="shared" si="93"/>
        <v>0</v>
      </c>
      <c r="I130" s="83"/>
      <c r="J130" s="83"/>
      <c r="K130" s="143">
        <f t="shared" si="94"/>
        <v>0</v>
      </c>
      <c r="L130" s="79"/>
      <c r="M130" s="89"/>
      <c r="N130" s="147">
        <f t="shared" si="84"/>
        <v>0</v>
      </c>
      <c r="O130" s="148">
        <f t="shared" si="85"/>
        <v>0</v>
      </c>
      <c r="P130" s="148"/>
      <c r="Q130" s="83"/>
      <c r="R130" s="83"/>
      <c r="S130" s="143">
        <f t="shared" si="95"/>
        <v>0</v>
      </c>
      <c r="T130" s="83"/>
      <c r="U130" s="83"/>
      <c r="V130" s="143">
        <f t="shared" si="96"/>
        <v>0</v>
      </c>
      <c r="W130" s="143">
        <f t="shared" si="91"/>
        <v>0</v>
      </c>
      <c r="X130" s="79"/>
      <c r="Y130" s="89"/>
      <c r="Z130" s="90">
        <f t="shared" si="92"/>
        <v>0</v>
      </c>
      <c r="AA130" s="147">
        <f>IF(Parámetros!$D$19="N/A",0,W130-K130)</f>
        <v>0</v>
      </c>
      <c r="AB130" s="148">
        <f t="shared" si="86"/>
        <v>0</v>
      </c>
      <c r="AC130" s="148"/>
      <c r="AD130" s="83"/>
      <c r="AE130" s="83"/>
      <c r="AF130" s="143">
        <f t="shared" si="97"/>
        <v>0</v>
      </c>
      <c r="AG130" s="79"/>
      <c r="AH130" s="89"/>
      <c r="AI130" s="147">
        <f t="shared" si="87"/>
        <v>0</v>
      </c>
      <c r="AJ130" s="148">
        <f t="shared" si="88"/>
        <v>0</v>
      </c>
      <c r="AK130" s="148"/>
      <c r="AL130" s="83"/>
      <c r="AM130" s="83"/>
      <c r="AN130" s="143">
        <f t="shared" si="98"/>
        <v>0</v>
      </c>
      <c r="AO130" s="79"/>
      <c r="AP130" s="89"/>
      <c r="AQ130" s="147">
        <f t="shared" si="89"/>
        <v>0</v>
      </c>
      <c r="AR130" s="148">
        <f t="shared" si="90"/>
        <v>0</v>
      </c>
      <c r="AS130" s="148"/>
    </row>
    <row r="131" spans="2:45" s="40" customFormat="1" ht="15">
      <c r="B131" s="93"/>
      <c r="C131" s="93"/>
      <c r="D131" s="87" t="s">
        <v>200</v>
      </c>
      <c r="E131" s="87" t="s">
        <v>159</v>
      </c>
      <c r="F131" s="83"/>
      <c r="G131" s="83"/>
      <c r="H131" s="143">
        <f>+H132+H146+H160+H164+H165</f>
        <v>0</v>
      </c>
      <c r="I131" s="83"/>
      <c r="J131" s="83"/>
      <c r="K131" s="143">
        <f>+K132+K146+K160+K164+K165</f>
        <v>0</v>
      </c>
      <c r="L131" s="79"/>
      <c r="M131" s="89"/>
      <c r="N131" s="147">
        <f t="shared" si="84"/>
        <v>0</v>
      </c>
      <c r="O131" s="148">
        <f t="shared" si="85"/>
        <v>0</v>
      </c>
      <c r="P131" s="148"/>
      <c r="Q131" s="83"/>
      <c r="R131" s="83"/>
      <c r="S131" s="143">
        <f>+S132+S146+S160+S164+S165</f>
        <v>0</v>
      </c>
      <c r="T131" s="83"/>
      <c r="U131" s="83"/>
      <c r="V131" s="143">
        <f>+V132+V146+V160+V164+V165</f>
        <v>0</v>
      </c>
      <c r="W131" s="143">
        <f t="shared" si="91"/>
        <v>0</v>
      </c>
      <c r="X131" s="79"/>
      <c r="Y131" s="89"/>
      <c r="Z131" s="90">
        <f t="shared" si="92"/>
        <v>0</v>
      </c>
      <c r="AA131" s="147">
        <f>IF(Parámetros!$D$19="N/A",0,W131-K131)</f>
        <v>0</v>
      </c>
      <c r="AB131" s="148">
        <f t="shared" si="86"/>
        <v>0</v>
      </c>
      <c r="AC131" s="148"/>
      <c r="AD131" s="83"/>
      <c r="AE131" s="83"/>
      <c r="AF131" s="143">
        <f>+AF132+AF146+AF160+AF164+AF165</f>
        <v>0</v>
      </c>
      <c r="AG131" s="79"/>
      <c r="AH131" s="89"/>
      <c r="AI131" s="147">
        <f t="shared" si="87"/>
        <v>0</v>
      </c>
      <c r="AJ131" s="148">
        <f t="shared" si="88"/>
        <v>0</v>
      </c>
      <c r="AK131" s="148"/>
      <c r="AL131" s="83"/>
      <c r="AM131" s="83"/>
      <c r="AN131" s="143">
        <f>+AN132+AN146+AN160+AN164+AN165</f>
        <v>0</v>
      </c>
      <c r="AO131" s="79"/>
      <c r="AP131" s="89"/>
      <c r="AQ131" s="147">
        <f t="shared" si="89"/>
        <v>0</v>
      </c>
      <c r="AR131" s="148">
        <f t="shared" si="90"/>
        <v>0</v>
      </c>
      <c r="AS131" s="148"/>
    </row>
    <row r="132" spans="2:45" s="40" customFormat="1" ht="15">
      <c r="B132" s="93"/>
      <c r="C132" s="93"/>
      <c r="D132" s="109" t="s">
        <v>241</v>
      </c>
      <c r="E132" s="96" t="s">
        <v>143</v>
      </c>
      <c r="F132" s="83"/>
      <c r="G132" s="83"/>
      <c r="H132" s="143">
        <f>+H133+H143</f>
        <v>0</v>
      </c>
      <c r="I132" s="83"/>
      <c r="J132" s="83"/>
      <c r="K132" s="143">
        <f>+K133+K143</f>
        <v>0</v>
      </c>
      <c r="L132" s="79"/>
      <c r="M132" s="89"/>
      <c r="N132" s="147">
        <f t="shared" si="84"/>
        <v>0</v>
      </c>
      <c r="O132" s="148">
        <f t="shared" si="85"/>
        <v>0</v>
      </c>
      <c r="P132" s="148"/>
      <c r="Q132" s="83"/>
      <c r="R132" s="83"/>
      <c r="S132" s="143">
        <f>+S133+S143</f>
        <v>0</v>
      </c>
      <c r="T132" s="83"/>
      <c r="U132" s="83"/>
      <c r="V132" s="143">
        <f>+V133+V143</f>
        <v>0</v>
      </c>
      <c r="W132" s="143">
        <f t="shared" si="91"/>
        <v>0</v>
      </c>
      <c r="X132" s="79"/>
      <c r="Y132" s="89"/>
      <c r="Z132" s="90">
        <f t="shared" si="92"/>
        <v>0</v>
      </c>
      <c r="AA132" s="147">
        <f>IF(Parámetros!$D$19="N/A",0,W132-K132)</f>
        <v>0</v>
      </c>
      <c r="AB132" s="148">
        <f t="shared" si="86"/>
        <v>0</v>
      </c>
      <c r="AC132" s="148"/>
      <c r="AD132" s="83"/>
      <c r="AE132" s="83"/>
      <c r="AF132" s="143">
        <f>+AF133+AF143</f>
        <v>0</v>
      </c>
      <c r="AG132" s="79"/>
      <c r="AH132" s="89"/>
      <c r="AI132" s="147">
        <f t="shared" si="87"/>
        <v>0</v>
      </c>
      <c r="AJ132" s="148">
        <f t="shared" si="88"/>
        <v>0</v>
      </c>
      <c r="AK132" s="148"/>
      <c r="AL132" s="83"/>
      <c r="AM132" s="83"/>
      <c r="AN132" s="143">
        <f>+AN133+AN143</f>
        <v>0</v>
      </c>
      <c r="AO132" s="79"/>
      <c r="AP132" s="89"/>
      <c r="AQ132" s="147">
        <f t="shared" si="89"/>
        <v>0</v>
      </c>
      <c r="AR132" s="148">
        <f t="shared" si="90"/>
        <v>0</v>
      </c>
      <c r="AS132" s="148"/>
    </row>
    <row r="133" spans="2:45" s="40" customFormat="1" ht="25.5">
      <c r="B133" s="93"/>
      <c r="C133" s="93"/>
      <c r="D133" s="110" t="s">
        <v>242</v>
      </c>
      <c r="E133" s="111" t="s">
        <v>269</v>
      </c>
      <c r="F133" s="83"/>
      <c r="G133" s="83"/>
      <c r="H133" s="143">
        <f>+H134+H135+H136+H137+H138+H139+H140+H141+H142</f>
        <v>0</v>
      </c>
      <c r="I133" s="83"/>
      <c r="J133" s="83"/>
      <c r="K133" s="143">
        <f>+K134+K135+K136+K137+K138+K139+K140+K141+K142</f>
        <v>0</v>
      </c>
      <c r="L133" s="79"/>
      <c r="M133" s="89"/>
      <c r="N133" s="147">
        <f t="shared" si="84"/>
        <v>0</v>
      </c>
      <c r="O133" s="148">
        <f t="shared" si="85"/>
        <v>0</v>
      </c>
      <c r="P133" s="148"/>
      <c r="Q133" s="83"/>
      <c r="R133" s="83"/>
      <c r="S133" s="143">
        <f>+S134+S135+S136+S137+S138+S139+S140+S141+S142</f>
        <v>0</v>
      </c>
      <c r="T133" s="83"/>
      <c r="U133" s="83"/>
      <c r="V133" s="143">
        <f>+V134+V135+V136+V137+V138+V139+V140+V141+V142</f>
        <v>0</v>
      </c>
      <c r="W133" s="143">
        <f t="shared" si="91"/>
        <v>0</v>
      </c>
      <c r="X133" s="79"/>
      <c r="Y133" s="89"/>
      <c r="Z133" s="90">
        <f t="shared" si="92"/>
        <v>0</v>
      </c>
      <c r="AA133" s="147">
        <f>IF(Parámetros!$D$19="N/A",0,W133-K133)</f>
        <v>0</v>
      </c>
      <c r="AB133" s="148">
        <f t="shared" si="86"/>
        <v>0</v>
      </c>
      <c r="AC133" s="148"/>
      <c r="AD133" s="83"/>
      <c r="AE133" s="83"/>
      <c r="AF133" s="143">
        <f>+AF134+AF135+AF136+AF137+AF138+AF139+AF140+AF141+AF142</f>
        <v>0</v>
      </c>
      <c r="AG133" s="79"/>
      <c r="AH133" s="89"/>
      <c r="AI133" s="147">
        <f t="shared" si="87"/>
        <v>0</v>
      </c>
      <c r="AJ133" s="148">
        <f t="shared" si="88"/>
        <v>0</v>
      </c>
      <c r="AK133" s="148"/>
      <c r="AL133" s="83"/>
      <c r="AM133" s="83"/>
      <c r="AN133" s="143">
        <f>+AN134+AN135+AN136+AN137+AN138+AN139+AN140+AN141+AN142</f>
        <v>0</v>
      </c>
      <c r="AO133" s="79"/>
      <c r="AP133" s="89"/>
      <c r="AQ133" s="147">
        <f t="shared" si="89"/>
        <v>0</v>
      </c>
      <c r="AR133" s="148">
        <f t="shared" si="90"/>
        <v>0</v>
      </c>
      <c r="AS133" s="148"/>
    </row>
    <row r="134" spans="2:45" s="40" customFormat="1" ht="15">
      <c r="B134" s="93"/>
      <c r="C134" s="93"/>
      <c r="D134" s="114" t="s">
        <v>313</v>
      </c>
      <c r="E134" s="98" t="s">
        <v>160</v>
      </c>
      <c r="F134" s="83"/>
      <c r="G134" s="83"/>
      <c r="H134" s="143">
        <f aca="true" t="shared" si="99" ref="H134:H142">+F134+G134</f>
        <v>0</v>
      </c>
      <c r="I134" s="83"/>
      <c r="J134" s="83"/>
      <c r="K134" s="143">
        <f aca="true" t="shared" si="100" ref="K134:K142">+I134+J134</f>
        <v>0</v>
      </c>
      <c r="L134" s="79"/>
      <c r="M134" s="89"/>
      <c r="N134" s="147">
        <f t="shared" si="84"/>
        <v>0</v>
      </c>
      <c r="O134" s="148">
        <f t="shared" si="85"/>
        <v>0</v>
      </c>
      <c r="P134" s="148"/>
      <c r="Q134" s="83"/>
      <c r="R134" s="83"/>
      <c r="S134" s="143">
        <f aca="true" t="shared" si="101" ref="S134:S142">+Q134+R134</f>
        <v>0</v>
      </c>
      <c r="T134" s="83"/>
      <c r="U134" s="83"/>
      <c r="V134" s="143">
        <f aca="true" t="shared" si="102" ref="V134:V142">+T134+U134</f>
        <v>0</v>
      </c>
      <c r="W134" s="143">
        <f t="shared" si="91"/>
        <v>0</v>
      </c>
      <c r="X134" s="79"/>
      <c r="Y134" s="89"/>
      <c r="Z134" s="90">
        <f t="shared" si="92"/>
        <v>0</v>
      </c>
      <c r="AA134" s="147">
        <f>IF(Parámetros!$D$19="N/A",0,W134-K134)</f>
        <v>0</v>
      </c>
      <c r="AB134" s="148">
        <f t="shared" si="86"/>
        <v>0</v>
      </c>
      <c r="AC134" s="148"/>
      <c r="AD134" s="83"/>
      <c r="AE134" s="83"/>
      <c r="AF134" s="143">
        <f aca="true" t="shared" si="103" ref="AF134:AF142">+AD134+AE134</f>
        <v>0</v>
      </c>
      <c r="AG134" s="79"/>
      <c r="AH134" s="89"/>
      <c r="AI134" s="147">
        <f t="shared" si="87"/>
        <v>0</v>
      </c>
      <c r="AJ134" s="148">
        <f t="shared" si="88"/>
        <v>0</v>
      </c>
      <c r="AK134" s="148"/>
      <c r="AL134" s="83"/>
      <c r="AM134" s="83"/>
      <c r="AN134" s="143">
        <f aca="true" t="shared" si="104" ref="AN134:AN142">+AL134+AM134</f>
        <v>0</v>
      </c>
      <c r="AO134" s="79"/>
      <c r="AP134" s="89"/>
      <c r="AQ134" s="147">
        <f t="shared" si="89"/>
        <v>0</v>
      </c>
      <c r="AR134" s="148">
        <f t="shared" si="90"/>
        <v>0</v>
      </c>
      <c r="AS134" s="148"/>
    </row>
    <row r="135" spans="2:45" s="40" customFormat="1" ht="15">
      <c r="B135" s="93"/>
      <c r="C135" s="93"/>
      <c r="D135" s="114" t="s">
        <v>243</v>
      </c>
      <c r="E135" s="98" t="s">
        <v>144</v>
      </c>
      <c r="F135" s="83"/>
      <c r="G135" s="83"/>
      <c r="H135" s="143">
        <f t="shared" si="99"/>
        <v>0</v>
      </c>
      <c r="I135" s="83"/>
      <c r="J135" s="83"/>
      <c r="K135" s="143">
        <f t="shared" si="100"/>
        <v>0</v>
      </c>
      <c r="L135" s="79"/>
      <c r="M135" s="89"/>
      <c r="N135" s="147">
        <f t="shared" si="84"/>
        <v>0</v>
      </c>
      <c r="O135" s="148">
        <f t="shared" si="85"/>
        <v>0</v>
      </c>
      <c r="P135" s="148"/>
      <c r="Q135" s="83"/>
      <c r="R135" s="83"/>
      <c r="S135" s="143">
        <f t="shared" si="101"/>
        <v>0</v>
      </c>
      <c r="T135" s="83"/>
      <c r="U135" s="83"/>
      <c r="V135" s="143">
        <f t="shared" si="102"/>
        <v>0</v>
      </c>
      <c r="W135" s="143">
        <f t="shared" si="91"/>
        <v>0</v>
      </c>
      <c r="X135" s="79"/>
      <c r="Y135" s="89"/>
      <c r="Z135" s="90">
        <f t="shared" si="92"/>
        <v>0</v>
      </c>
      <c r="AA135" s="147">
        <f>IF(Parámetros!$D$19="N/A",0,W135-K135)</f>
        <v>0</v>
      </c>
      <c r="AB135" s="148">
        <f t="shared" si="86"/>
        <v>0</v>
      </c>
      <c r="AC135" s="148"/>
      <c r="AD135" s="83"/>
      <c r="AE135" s="83"/>
      <c r="AF135" s="143">
        <f t="shared" si="103"/>
        <v>0</v>
      </c>
      <c r="AG135" s="79"/>
      <c r="AH135" s="89"/>
      <c r="AI135" s="147">
        <f t="shared" si="87"/>
        <v>0</v>
      </c>
      <c r="AJ135" s="148">
        <f t="shared" si="88"/>
        <v>0</v>
      </c>
      <c r="AK135" s="148"/>
      <c r="AL135" s="83"/>
      <c r="AM135" s="83"/>
      <c r="AN135" s="143">
        <f t="shared" si="104"/>
        <v>0</v>
      </c>
      <c r="AO135" s="79"/>
      <c r="AP135" s="89"/>
      <c r="AQ135" s="147">
        <f t="shared" si="89"/>
        <v>0</v>
      </c>
      <c r="AR135" s="148">
        <f t="shared" si="90"/>
        <v>0</v>
      </c>
      <c r="AS135" s="148"/>
    </row>
    <row r="136" spans="2:45" s="40" customFormat="1" ht="15">
      <c r="B136" s="93"/>
      <c r="C136" s="93"/>
      <c r="D136" s="114" t="s">
        <v>244</v>
      </c>
      <c r="E136" s="98" t="s">
        <v>147</v>
      </c>
      <c r="F136" s="83"/>
      <c r="G136" s="83"/>
      <c r="H136" s="143">
        <f t="shared" si="99"/>
        <v>0</v>
      </c>
      <c r="I136" s="83"/>
      <c r="J136" s="83"/>
      <c r="K136" s="143">
        <f t="shared" si="100"/>
        <v>0</v>
      </c>
      <c r="L136" s="79"/>
      <c r="M136" s="89"/>
      <c r="N136" s="147">
        <f t="shared" si="84"/>
        <v>0</v>
      </c>
      <c r="O136" s="148">
        <f t="shared" si="85"/>
        <v>0</v>
      </c>
      <c r="P136" s="148"/>
      <c r="Q136" s="83"/>
      <c r="R136" s="83"/>
      <c r="S136" s="143">
        <f t="shared" si="101"/>
        <v>0</v>
      </c>
      <c r="T136" s="83"/>
      <c r="U136" s="83"/>
      <c r="V136" s="143">
        <f t="shared" si="102"/>
        <v>0</v>
      </c>
      <c r="W136" s="143">
        <f t="shared" si="91"/>
        <v>0</v>
      </c>
      <c r="X136" s="79"/>
      <c r="Y136" s="89"/>
      <c r="Z136" s="90">
        <f t="shared" si="92"/>
        <v>0</v>
      </c>
      <c r="AA136" s="147">
        <f>IF(Parámetros!$D$19="N/A",0,W136-K136)</f>
        <v>0</v>
      </c>
      <c r="AB136" s="148">
        <f t="shared" si="86"/>
        <v>0</v>
      </c>
      <c r="AC136" s="148"/>
      <c r="AD136" s="83"/>
      <c r="AE136" s="83"/>
      <c r="AF136" s="143">
        <f t="shared" si="103"/>
        <v>0</v>
      </c>
      <c r="AG136" s="79"/>
      <c r="AH136" s="89"/>
      <c r="AI136" s="147">
        <f t="shared" si="87"/>
        <v>0</v>
      </c>
      <c r="AJ136" s="148">
        <f t="shared" si="88"/>
        <v>0</v>
      </c>
      <c r="AK136" s="148"/>
      <c r="AL136" s="83"/>
      <c r="AM136" s="83"/>
      <c r="AN136" s="143">
        <f t="shared" si="104"/>
        <v>0</v>
      </c>
      <c r="AO136" s="79"/>
      <c r="AP136" s="89"/>
      <c r="AQ136" s="147">
        <f t="shared" si="89"/>
        <v>0</v>
      </c>
      <c r="AR136" s="148">
        <f t="shared" si="90"/>
        <v>0</v>
      </c>
      <c r="AS136" s="148"/>
    </row>
    <row r="137" spans="2:45" s="40" customFormat="1" ht="15">
      <c r="B137" s="93"/>
      <c r="C137" s="93"/>
      <c r="D137" s="114" t="s">
        <v>245</v>
      </c>
      <c r="E137" s="98" t="s">
        <v>148</v>
      </c>
      <c r="F137" s="83"/>
      <c r="G137" s="83"/>
      <c r="H137" s="143">
        <f t="shared" si="99"/>
        <v>0</v>
      </c>
      <c r="I137" s="83"/>
      <c r="J137" s="83"/>
      <c r="K137" s="143">
        <f t="shared" si="100"/>
        <v>0</v>
      </c>
      <c r="L137" s="79"/>
      <c r="M137" s="89"/>
      <c r="N137" s="147">
        <f t="shared" si="84"/>
        <v>0</v>
      </c>
      <c r="O137" s="148">
        <f t="shared" si="85"/>
        <v>0</v>
      </c>
      <c r="P137" s="148"/>
      <c r="Q137" s="83"/>
      <c r="R137" s="83"/>
      <c r="S137" s="143">
        <f t="shared" si="101"/>
        <v>0</v>
      </c>
      <c r="T137" s="83"/>
      <c r="U137" s="83"/>
      <c r="V137" s="143">
        <f t="shared" si="102"/>
        <v>0</v>
      </c>
      <c r="W137" s="143">
        <f t="shared" si="91"/>
        <v>0</v>
      </c>
      <c r="X137" s="79"/>
      <c r="Y137" s="89"/>
      <c r="Z137" s="90">
        <f t="shared" si="92"/>
        <v>0</v>
      </c>
      <c r="AA137" s="147">
        <f>IF(Parámetros!$D$19="N/A",0,W137-K137)</f>
        <v>0</v>
      </c>
      <c r="AB137" s="148">
        <f t="shared" si="86"/>
        <v>0</v>
      </c>
      <c r="AC137" s="148"/>
      <c r="AD137" s="83"/>
      <c r="AE137" s="83"/>
      <c r="AF137" s="143">
        <f t="shared" si="103"/>
        <v>0</v>
      </c>
      <c r="AG137" s="79"/>
      <c r="AH137" s="89"/>
      <c r="AI137" s="147">
        <f t="shared" si="87"/>
        <v>0</v>
      </c>
      <c r="AJ137" s="148">
        <f t="shared" si="88"/>
        <v>0</v>
      </c>
      <c r="AK137" s="148"/>
      <c r="AL137" s="83"/>
      <c r="AM137" s="83"/>
      <c r="AN137" s="143">
        <f t="shared" si="104"/>
        <v>0</v>
      </c>
      <c r="AO137" s="79"/>
      <c r="AP137" s="89"/>
      <c r="AQ137" s="147">
        <f t="shared" si="89"/>
        <v>0</v>
      </c>
      <c r="AR137" s="148">
        <f t="shared" si="90"/>
        <v>0</v>
      </c>
      <c r="AS137" s="148"/>
    </row>
    <row r="138" spans="2:45" s="40" customFormat="1" ht="15">
      <c r="B138" s="93"/>
      <c r="C138" s="93"/>
      <c r="D138" s="114" t="s">
        <v>246</v>
      </c>
      <c r="E138" s="98" t="s">
        <v>149</v>
      </c>
      <c r="F138" s="83"/>
      <c r="G138" s="83"/>
      <c r="H138" s="143">
        <f t="shared" si="99"/>
        <v>0</v>
      </c>
      <c r="I138" s="83"/>
      <c r="J138" s="83"/>
      <c r="K138" s="143">
        <f t="shared" si="100"/>
        <v>0</v>
      </c>
      <c r="L138" s="79"/>
      <c r="M138" s="89"/>
      <c r="N138" s="147">
        <f t="shared" si="84"/>
        <v>0</v>
      </c>
      <c r="O138" s="148">
        <f t="shared" si="85"/>
        <v>0</v>
      </c>
      <c r="P138" s="148"/>
      <c r="Q138" s="83"/>
      <c r="R138" s="83"/>
      <c r="S138" s="143">
        <f t="shared" si="101"/>
        <v>0</v>
      </c>
      <c r="T138" s="83"/>
      <c r="U138" s="83"/>
      <c r="V138" s="143">
        <f t="shared" si="102"/>
        <v>0</v>
      </c>
      <c r="W138" s="143">
        <f t="shared" si="91"/>
        <v>0</v>
      </c>
      <c r="X138" s="79"/>
      <c r="Y138" s="89"/>
      <c r="Z138" s="90">
        <f t="shared" si="92"/>
        <v>0</v>
      </c>
      <c r="AA138" s="147">
        <f>IF(Parámetros!$D$19="N/A",0,W138-K138)</f>
        <v>0</v>
      </c>
      <c r="AB138" s="148">
        <f t="shared" si="86"/>
        <v>0</v>
      </c>
      <c r="AC138" s="148"/>
      <c r="AD138" s="83"/>
      <c r="AE138" s="83"/>
      <c r="AF138" s="143">
        <f t="shared" si="103"/>
        <v>0</v>
      </c>
      <c r="AG138" s="79"/>
      <c r="AH138" s="89"/>
      <c r="AI138" s="147">
        <f t="shared" si="87"/>
        <v>0</v>
      </c>
      <c r="AJ138" s="148">
        <f t="shared" si="88"/>
        <v>0</v>
      </c>
      <c r="AK138" s="148"/>
      <c r="AL138" s="83"/>
      <c r="AM138" s="83"/>
      <c r="AN138" s="143">
        <f t="shared" si="104"/>
        <v>0</v>
      </c>
      <c r="AO138" s="79"/>
      <c r="AP138" s="89"/>
      <c r="AQ138" s="147">
        <f t="shared" si="89"/>
        <v>0</v>
      </c>
      <c r="AR138" s="148">
        <f t="shared" si="90"/>
        <v>0</v>
      </c>
      <c r="AS138" s="148"/>
    </row>
    <row r="139" spans="2:45" s="40" customFormat="1" ht="15">
      <c r="B139" s="93"/>
      <c r="C139" s="93"/>
      <c r="D139" s="114" t="s">
        <v>247</v>
      </c>
      <c r="E139" s="98" t="s">
        <v>150</v>
      </c>
      <c r="F139" s="83"/>
      <c r="G139" s="83"/>
      <c r="H139" s="143">
        <f t="shared" si="99"/>
        <v>0</v>
      </c>
      <c r="I139" s="83"/>
      <c r="J139" s="83"/>
      <c r="K139" s="143">
        <f t="shared" si="100"/>
        <v>0</v>
      </c>
      <c r="L139" s="79"/>
      <c r="M139" s="89"/>
      <c r="N139" s="147">
        <f t="shared" si="84"/>
        <v>0</v>
      </c>
      <c r="O139" s="148">
        <f t="shared" si="85"/>
        <v>0</v>
      </c>
      <c r="P139" s="148"/>
      <c r="Q139" s="83"/>
      <c r="R139" s="83"/>
      <c r="S139" s="143">
        <f t="shared" si="101"/>
        <v>0</v>
      </c>
      <c r="T139" s="83"/>
      <c r="U139" s="83"/>
      <c r="V139" s="143">
        <f t="shared" si="102"/>
        <v>0</v>
      </c>
      <c r="W139" s="143">
        <f t="shared" si="91"/>
        <v>0</v>
      </c>
      <c r="X139" s="79"/>
      <c r="Y139" s="89"/>
      <c r="Z139" s="90">
        <f t="shared" si="92"/>
        <v>0</v>
      </c>
      <c r="AA139" s="147">
        <f>IF(Parámetros!$D$19="N/A",0,W139-K139)</f>
        <v>0</v>
      </c>
      <c r="AB139" s="148">
        <f t="shared" si="86"/>
        <v>0</v>
      </c>
      <c r="AC139" s="148"/>
      <c r="AD139" s="83"/>
      <c r="AE139" s="83"/>
      <c r="AF139" s="143">
        <f t="shared" si="103"/>
        <v>0</v>
      </c>
      <c r="AG139" s="79"/>
      <c r="AH139" s="89"/>
      <c r="AI139" s="147">
        <f t="shared" si="87"/>
        <v>0</v>
      </c>
      <c r="AJ139" s="148">
        <f t="shared" si="88"/>
        <v>0</v>
      </c>
      <c r="AK139" s="148"/>
      <c r="AL139" s="83"/>
      <c r="AM139" s="83"/>
      <c r="AN139" s="143">
        <f t="shared" si="104"/>
        <v>0</v>
      </c>
      <c r="AO139" s="79"/>
      <c r="AP139" s="89"/>
      <c r="AQ139" s="147">
        <f t="shared" si="89"/>
        <v>0</v>
      </c>
      <c r="AR139" s="148">
        <f t="shared" si="90"/>
        <v>0</v>
      </c>
      <c r="AS139" s="148"/>
    </row>
    <row r="140" spans="2:45" s="40" customFormat="1" ht="15">
      <c r="B140" s="93"/>
      <c r="C140" s="93"/>
      <c r="D140" s="114" t="s">
        <v>248</v>
      </c>
      <c r="E140" s="98" t="s">
        <v>151</v>
      </c>
      <c r="F140" s="83"/>
      <c r="G140" s="83"/>
      <c r="H140" s="143">
        <f t="shared" si="99"/>
        <v>0</v>
      </c>
      <c r="I140" s="83"/>
      <c r="J140" s="83"/>
      <c r="K140" s="143">
        <f t="shared" si="100"/>
        <v>0</v>
      </c>
      <c r="L140" s="79"/>
      <c r="M140" s="89"/>
      <c r="N140" s="147">
        <f t="shared" si="84"/>
        <v>0</v>
      </c>
      <c r="O140" s="148">
        <f t="shared" si="85"/>
        <v>0</v>
      </c>
      <c r="P140" s="148"/>
      <c r="Q140" s="83"/>
      <c r="R140" s="83"/>
      <c r="S140" s="143">
        <f t="shared" si="101"/>
        <v>0</v>
      </c>
      <c r="T140" s="83"/>
      <c r="U140" s="83"/>
      <c r="V140" s="143">
        <f t="shared" si="102"/>
        <v>0</v>
      </c>
      <c r="W140" s="143">
        <f t="shared" si="91"/>
        <v>0</v>
      </c>
      <c r="X140" s="79"/>
      <c r="Y140" s="89"/>
      <c r="Z140" s="90">
        <f t="shared" si="92"/>
        <v>0</v>
      </c>
      <c r="AA140" s="147">
        <f>IF(Parámetros!$D$19="N/A",0,W140-K140)</f>
        <v>0</v>
      </c>
      <c r="AB140" s="148">
        <f t="shared" si="86"/>
        <v>0</v>
      </c>
      <c r="AC140" s="148"/>
      <c r="AD140" s="83"/>
      <c r="AE140" s="83"/>
      <c r="AF140" s="143">
        <f t="shared" si="103"/>
        <v>0</v>
      </c>
      <c r="AG140" s="79"/>
      <c r="AH140" s="89"/>
      <c r="AI140" s="147">
        <f t="shared" si="87"/>
        <v>0</v>
      </c>
      <c r="AJ140" s="148">
        <f t="shared" si="88"/>
        <v>0</v>
      </c>
      <c r="AK140" s="148"/>
      <c r="AL140" s="83"/>
      <c r="AM140" s="83"/>
      <c r="AN140" s="143">
        <f t="shared" si="104"/>
        <v>0</v>
      </c>
      <c r="AO140" s="79"/>
      <c r="AP140" s="89"/>
      <c r="AQ140" s="147">
        <f t="shared" si="89"/>
        <v>0</v>
      </c>
      <c r="AR140" s="148">
        <f t="shared" si="90"/>
        <v>0</v>
      </c>
      <c r="AS140" s="148"/>
    </row>
    <row r="141" spans="2:45" s="40" customFormat="1" ht="15">
      <c r="B141" s="93"/>
      <c r="C141" s="93"/>
      <c r="D141" s="114" t="s">
        <v>249</v>
      </c>
      <c r="E141" s="98" t="s">
        <v>152</v>
      </c>
      <c r="F141" s="83"/>
      <c r="G141" s="83"/>
      <c r="H141" s="143">
        <f t="shared" si="99"/>
        <v>0</v>
      </c>
      <c r="I141" s="83"/>
      <c r="J141" s="83"/>
      <c r="K141" s="143">
        <f t="shared" si="100"/>
        <v>0</v>
      </c>
      <c r="L141" s="79"/>
      <c r="M141" s="89"/>
      <c r="N141" s="147">
        <f t="shared" si="84"/>
        <v>0</v>
      </c>
      <c r="O141" s="148">
        <f t="shared" si="85"/>
        <v>0</v>
      </c>
      <c r="P141" s="148"/>
      <c r="Q141" s="83"/>
      <c r="R141" s="83"/>
      <c r="S141" s="143">
        <f t="shared" si="101"/>
        <v>0</v>
      </c>
      <c r="T141" s="83"/>
      <c r="U141" s="83"/>
      <c r="V141" s="143">
        <f t="shared" si="102"/>
        <v>0</v>
      </c>
      <c r="W141" s="143">
        <f t="shared" si="91"/>
        <v>0</v>
      </c>
      <c r="X141" s="79"/>
      <c r="Y141" s="89"/>
      <c r="Z141" s="90">
        <f t="shared" si="92"/>
        <v>0</v>
      </c>
      <c r="AA141" s="147">
        <f>IF(Parámetros!$D$19="N/A",0,W141-K141)</f>
        <v>0</v>
      </c>
      <c r="AB141" s="148">
        <f t="shared" si="86"/>
        <v>0</v>
      </c>
      <c r="AC141" s="148"/>
      <c r="AD141" s="83"/>
      <c r="AE141" s="83"/>
      <c r="AF141" s="143">
        <f t="shared" si="103"/>
        <v>0</v>
      </c>
      <c r="AG141" s="79"/>
      <c r="AH141" s="89"/>
      <c r="AI141" s="147">
        <f t="shared" si="87"/>
        <v>0</v>
      </c>
      <c r="AJ141" s="148">
        <f t="shared" si="88"/>
        <v>0</v>
      </c>
      <c r="AK141" s="148"/>
      <c r="AL141" s="83"/>
      <c r="AM141" s="83"/>
      <c r="AN141" s="143">
        <f t="shared" si="104"/>
        <v>0</v>
      </c>
      <c r="AO141" s="79"/>
      <c r="AP141" s="89"/>
      <c r="AQ141" s="147">
        <f t="shared" si="89"/>
        <v>0</v>
      </c>
      <c r="AR141" s="148">
        <f t="shared" si="90"/>
        <v>0</v>
      </c>
      <c r="AS141" s="148"/>
    </row>
    <row r="142" spans="2:45" s="40" customFormat="1" ht="15">
      <c r="B142" s="93"/>
      <c r="C142" s="93"/>
      <c r="D142" s="114" t="s">
        <v>250</v>
      </c>
      <c r="E142" s="98" t="s">
        <v>153</v>
      </c>
      <c r="F142" s="83"/>
      <c r="G142" s="83"/>
      <c r="H142" s="143">
        <f t="shared" si="99"/>
        <v>0</v>
      </c>
      <c r="I142" s="83"/>
      <c r="J142" s="83"/>
      <c r="K142" s="143">
        <f t="shared" si="100"/>
        <v>0</v>
      </c>
      <c r="L142" s="79"/>
      <c r="M142" s="89"/>
      <c r="N142" s="147">
        <f t="shared" si="84"/>
        <v>0</v>
      </c>
      <c r="O142" s="148">
        <f t="shared" si="85"/>
        <v>0</v>
      </c>
      <c r="P142" s="148"/>
      <c r="Q142" s="83"/>
      <c r="R142" s="83"/>
      <c r="S142" s="143">
        <f t="shared" si="101"/>
        <v>0</v>
      </c>
      <c r="T142" s="83"/>
      <c r="U142" s="83"/>
      <c r="V142" s="143">
        <f t="shared" si="102"/>
        <v>0</v>
      </c>
      <c r="W142" s="143">
        <f t="shared" si="91"/>
        <v>0</v>
      </c>
      <c r="X142" s="79"/>
      <c r="Y142" s="89"/>
      <c r="Z142" s="90">
        <f t="shared" si="92"/>
        <v>0</v>
      </c>
      <c r="AA142" s="147">
        <f>IF(Parámetros!$D$19="N/A",0,W142-K142)</f>
        <v>0</v>
      </c>
      <c r="AB142" s="148">
        <f t="shared" si="86"/>
        <v>0</v>
      </c>
      <c r="AC142" s="148"/>
      <c r="AD142" s="83"/>
      <c r="AE142" s="83"/>
      <c r="AF142" s="143">
        <f t="shared" si="103"/>
        <v>0</v>
      </c>
      <c r="AG142" s="79"/>
      <c r="AH142" s="89"/>
      <c r="AI142" s="147">
        <f t="shared" si="87"/>
        <v>0</v>
      </c>
      <c r="AJ142" s="148">
        <f t="shared" si="88"/>
        <v>0</v>
      </c>
      <c r="AK142" s="148"/>
      <c r="AL142" s="83"/>
      <c r="AM142" s="83"/>
      <c r="AN142" s="143">
        <f t="shared" si="104"/>
        <v>0</v>
      </c>
      <c r="AO142" s="79"/>
      <c r="AP142" s="89"/>
      <c r="AQ142" s="147">
        <f t="shared" si="89"/>
        <v>0</v>
      </c>
      <c r="AR142" s="148">
        <f t="shared" si="90"/>
        <v>0</v>
      </c>
      <c r="AS142" s="148"/>
    </row>
    <row r="143" spans="2:45" s="40" customFormat="1" ht="15">
      <c r="B143" s="93"/>
      <c r="C143" s="93"/>
      <c r="D143" s="110" t="s">
        <v>251</v>
      </c>
      <c r="E143" s="111" t="s">
        <v>271</v>
      </c>
      <c r="F143" s="83"/>
      <c r="G143" s="83"/>
      <c r="H143" s="143">
        <f>+H144+H145</f>
        <v>0</v>
      </c>
      <c r="I143" s="83"/>
      <c r="J143" s="83"/>
      <c r="K143" s="143">
        <f>+K144+K145</f>
        <v>0</v>
      </c>
      <c r="L143" s="79"/>
      <c r="M143" s="89"/>
      <c r="N143" s="147">
        <f t="shared" si="84"/>
        <v>0</v>
      </c>
      <c r="O143" s="148">
        <f t="shared" si="85"/>
        <v>0</v>
      </c>
      <c r="P143" s="148"/>
      <c r="Q143" s="83"/>
      <c r="R143" s="83"/>
      <c r="S143" s="143">
        <f>+S144+S145</f>
        <v>0</v>
      </c>
      <c r="T143" s="83"/>
      <c r="U143" s="83"/>
      <c r="V143" s="143">
        <f>+V144+V145</f>
        <v>0</v>
      </c>
      <c r="W143" s="143">
        <f t="shared" si="91"/>
        <v>0</v>
      </c>
      <c r="X143" s="79"/>
      <c r="Y143" s="89"/>
      <c r="Z143" s="90">
        <f t="shared" si="92"/>
        <v>0</v>
      </c>
      <c r="AA143" s="147">
        <f>IF(Parámetros!$D$19="N/A",0,W143-K143)</f>
        <v>0</v>
      </c>
      <c r="AB143" s="148">
        <f t="shared" si="86"/>
        <v>0</v>
      </c>
      <c r="AC143" s="148"/>
      <c r="AD143" s="83"/>
      <c r="AE143" s="83"/>
      <c r="AF143" s="143">
        <f>+AF144+AF145</f>
        <v>0</v>
      </c>
      <c r="AG143" s="79"/>
      <c r="AH143" s="89"/>
      <c r="AI143" s="147">
        <f t="shared" si="87"/>
        <v>0</v>
      </c>
      <c r="AJ143" s="148">
        <f t="shared" si="88"/>
        <v>0</v>
      </c>
      <c r="AK143" s="148"/>
      <c r="AL143" s="83"/>
      <c r="AM143" s="83"/>
      <c r="AN143" s="143">
        <f>+AN144+AN145</f>
        <v>0</v>
      </c>
      <c r="AO143" s="79"/>
      <c r="AP143" s="89"/>
      <c r="AQ143" s="147">
        <f t="shared" si="89"/>
        <v>0</v>
      </c>
      <c r="AR143" s="148">
        <f t="shared" si="90"/>
        <v>0</v>
      </c>
      <c r="AS143" s="148"/>
    </row>
    <row r="144" spans="2:45" s="40" customFormat="1" ht="15">
      <c r="B144" s="93"/>
      <c r="C144" s="93"/>
      <c r="D144" s="114" t="s">
        <v>314</v>
      </c>
      <c r="E144" s="98" t="s">
        <v>154</v>
      </c>
      <c r="F144" s="83"/>
      <c r="G144" s="83"/>
      <c r="H144" s="143">
        <f aca="true" t="shared" si="105" ref="H144:H145">+F144+G144</f>
        <v>0</v>
      </c>
      <c r="I144" s="83"/>
      <c r="J144" s="83"/>
      <c r="K144" s="143">
        <f aca="true" t="shared" si="106" ref="K144:K145">+I144+J144</f>
        <v>0</v>
      </c>
      <c r="L144" s="79"/>
      <c r="M144" s="89"/>
      <c r="N144" s="147">
        <f t="shared" si="84"/>
        <v>0</v>
      </c>
      <c r="O144" s="148">
        <f t="shared" si="85"/>
        <v>0</v>
      </c>
      <c r="P144" s="148"/>
      <c r="Q144" s="83"/>
      <c r="R144" s="83"/>
      <c r="S144" s="143">
        <f aca="true" t="shared" si="107" ref="S144:S145">+Q144+R144</f>
        <v>0</v>
      </c>
      <c r="T144" s="83"/>
      <c r="U144" s="83"/>
      <c r="V144" s="143">
        <f aca="true" t="shared" si="108" ref="V144:V145">+T144+U144</f>
        <v>0</v>
      </c>
      <c r="W144" s="143">
        <f t="shared" si="91"/>
        <v>0</v>
      </c>
      <c r="X144" s="79"/>
      <c r="Y144" s="89"/>
      <c r="Z144" s="90">
        <f t="shared" si="92"/>
        <v>0</v>
      </c>
      <c r="AA144" s="147">
        <f>IF(Parámetros!$D$19="N/A",0,W144-K144)</f>
        <v>0</v>
      </c>
      <c r="AB144" s="148">
        <f t="shared" si="86"/>
        <v>0</v>
      </c>
      <c r="AC144" s="148"/>
      <c r="AD144" s="83"/>
      <c r="AE144" s="83"/>
      <c r="AF144" s="143">
        <f aca="true" t="shared" si="109" ref="AF144:AF145">+AD144+AE144</f>
        <v>0</v>
      </c>
      <c r="AG144" s="79"/>
      <c r="AH144" s="89"/>
      <c r="AI144" s="147">
        <f t="shared" si="87"/>
        <v>0</v>
      </c>
      <c r="AJ144" s="148">
        <f t="shared" si="88"/>
        <v>0</v>
      </c>
      <c r="AK144" s="148"/>
      <c r="AL144" s="83"/>
      <c r="AM144" s="83"/>
      <c r="AN144" s="143">
        <f aca="true" t="shared" si="110" ref="AN144:AN145">+AL144+AM144</f>
        <v>0</v>
      </c>
      <c r="AO144" s="79"/>
      <c r="AP144" s="89"/>
      <c r="AQ144" s="147">
        <f t="shared" si="89"/>
        <v>0</v>
      </c>
      <c r="AR144" s="148">
        <f t="shared" si="90"/>
        <v>0</v>
      </c>
      <c r="AS144" s="148"/>
    </row>
    <row r="145" spans="2:45" s="40" customFormat="1" ht="25.5">
      <c r="B145" s="93"/>
      <c r="C145" s="93"/>
      <c r="D145" s="114" t="s">
        <v>252</v>
      </c>
      <c r="E145" s="98" t="s">
        <v>273</v>
      </c>
      <c r="F145" s="83"/>
      <c r="G145" s="83"/>
      <c r="H145" s="143">
        <f t="shared" si="105"/>
        <v>0</v>
      </c>
      <c r="I145" s="83"/>
      <c r="J145" s="83"/>
      <c r="K145" s="143">
        <f t="shared" si="106"/>
        <v>0</v>
      </c>
      <c r="L145" s="79"/>
      <c r="M145" s="89"/>
      <c r="N145" s="147">
        <f t="shared" si="84"/>
        <v>0</v>
      </c>
      <c r="O145" s="148">
        <f t="shared" si="85"/>
        <v>0</v>
      </c>
      <c r="P145" s="148"/>
      <c r="Q145" s="83"/>
      <c r="R145" s="83"/>
      <c r="S145" s="143">
        <f t="shared" si="107"/>
        <v>0</v>
      </c>
      <c r="T145" s="83"/>
      <c r="U145" s="83"/>
      <c r="V145" s="143">
        <f t="shared" si="108"/>
        <v>0</v>
      </c>
      <c r="W145" s="143">
        <f t="shared" si="91"/>
        <v>0</v>
      </c>
      <c r="X145" s="79"/>
      <c r="Y145" s="89"/>
      <c r="Z145" s="90">
        <f t="shared" si="92"/>
        <v>0</v>
      </c>
      <c r="AA145" s="147">
        <f>IF(Parámetros!$D$19="N/A",0,W145-K145)</f>
        <v>0</v>
      </c>
      <c r="AB145" s="148">
        <f t="shared" si="86"/>
        <v>0</v>
      </c>
      <c r="AC145" s="148"/>
      <c r="AD145" s="83"/>
      <c r="AE145" s="83"/>
      <c r="AF145" s="143">
        <f t="shared" si="109"/>
        <v>0</v>
      </c>
      <c r="AG145" s="79"/>
      <c r="AH145" s="89"/>
      <c r="AI145" s="147">
        <f t="shared" si="87"/>
        <v>0</v>
      </c>
      <c r="AJ145" s="148">
        <f t="shared" si="88"/>
        <v>0</v>
      </c>
      <c r="AK145" s="148"/>
      <c r="AL145" s="83"/>
      <c r="AM145" s="83"/>
      <c r="AN145" s="143">
        <f t="shared" si="110"/>
        <v>0</v>
      </c>
      <c r="AO145" s="79"/>
      <c r="AP145" s="89"/>
      <c r="AQ145" s="147">
        <f t="shared" si="89"/>
        <v>0</v>
      </c>
      <c r="AR145" s="148">
        <f t="shared" si="90"/>
        <v>0</v>
      </c>
      <c r="AS145" s="148"/>
    </row>
    <row r="146" spans="2:45" s="40" customFormat="1" ht="15">
      <c r="B146" s="93"/>
      <c r="C146" s="93"/>
      <c r="D146" s="109" t="s">
        <v>253</v>
      </c>
      <c r="E146" s="96" t="s">
        <v>157</v>
      </c>
      <c r="F146" s="83"/>
      <c r="G146" s="83"/>
      <c r="H146" s="143">
        <f>+H147+H157</f>
        <v>0</v>
      </c>
      <c r="I146" s="83"/>
      <c r="J146" s="83"/>
      <c r="K146" s="143">
        <f>+K147+K157</f>
        <v>0</v>
      </c>
      <c r="L146" s="79"/>
      <c r="M146" s="89"/>
      <c r="N146" s="147">
        <f t="shared" si="84"/>
        <v>0</v>
      </c>
      <c r="O146" s="148">
        <f t="shared" si="85"/>
        <v>0</v>
      </c>
      <c r="P146" s="148"/>
      <c r="Q146" s="83"/>
      <c r="R146" s="83"/>
      <c r="S146" s="143">
        <f>+S147+S157</f>
        <v>0</v>
      </c>
      <c r="T146" s="83"/>
      <c r="U146" s="83"/>
      <c r="V146" s="143">
        <f>+V147+V157</f>
        <v>0</v>
      </c>
      <c r="W146" s="143">
        <f t="shared" si="91"/>
        <v>0</v>
      </c>
      <c r="X146" s="79"/>
      <c r="Y146" s="89"/>
      <c r="Z146" s="90">
        <f t="shared" si="92"/>
        <v>0</v>
      </c>
      <c r="AA146" s="147">
        <f>IF(Parámetros!$D$19="N/A",0,W146-K146)</f>
        <v>0</v>
      </c>
      <c r="AB146" s="148">
        <f t="shared" si="86"/>
        <v>0</v>
      </c>
      <c r="AC146" s="148"/>
      <c r="AD146" s="83"/>
      <c r="AE146" s="83"/>
      <c r="AF146" s="143">
        <f>+AF147+AF157</f>
        <v>0</v>
      </c>
      <c r="AG146" s="79"/>
      <c r="AH146" s="89"/>
      <c r="AI146" s="147">
        <f t="shared" si="87"/>
        <v>0</v>
      </c>
      <c r="AJ146" s="148">
        <f t="shared" si="88"/>
        <v>0</v>
      </c>
      <c r="AK146" s="148"/>
      <c r="AL146" s="83"/>
      <c r="AM146" s="83"/>
      <c r="AN146" s="143">
        <f>+AN147+AN157</f>
        <v>0</v>
      </c>
      <c r="AO146" s="79"/>
      <c r="AP146" s="89"/>
      <c r="AQ146" s="147">
        <f t="shared" si="89"/>
        <v>0</v>
      </c>
      <c r="AR146" s="148">
        <f t="shared" si="90"/>
        <v>0</v>
      </c>
      <c r="AS146" s="148"/>
    </row>
    <row r="147" spans="2:45" s="40" customFormat="1" ht="25.5">
      <c r="B147" s="93"/>
      <c r="C147" s="93"/>
      <c r="D147" s="110" t="s">
        <v>254</v>
      </c>
      <c r="E147" s="111" t="s">
        <v>269</v>
      </c>
      <c r="F147" s="83"/>
      <c r="G147" s="83"/>
      <c r="H147" s="143">
        <f>+H148+H149+H150+H151+H152+H153+H154+H155+H156</f>
        <v>0</v>
      </c>
      <c r="I147" s="83"/>
      <c r="J147" s="83"/>
      <c r="K147" s="143">
        <f>+K148+K149+K150+K151+K152+K153+K154+K155+K156</f>
        <v>0</v>
      </c>
      <c r="L147" s="79"/>
      <c r="M147" s="89"/>
      <c r="N147" s="147">
        <f t="shared" si="84"/>
        <v>0</v>
      </c>
      <c r="O147" s="148">
        <f t="shared" si="85"/>
        <v>0</v>
      </c>
      <c r="P147" s="148"/>
      <c r="Q147" s="83"/>
      <c r="R147" s="83"/>
      <c r="S147" s="143">
        <f>+S148+S149+S150+S151+S152+S153+S154+S155+S156</f>
        <v>0</v>
      </c>
      <c r="T147" s="83"/>
      <c r="U147" s="83"/>
      <c r="V147" s="143">
        <f>+V148+V149+V150+V151+V152+V153+V154+V155+V156</f>
        <v>0</v>
      </c>
      <c r="W147" s="143">
        <f t="shared" si="91"/>
        <v>0</v>
      </c>
      <c r="X147" s="79"/>
      <c r="Y147" s="89"/>
      <c r="Z147" s="90">
        <f t="shared" si="92"/>
        <v>0</v>
      </c>
      <c r="AA147" s="147">
        <f>IF(Parámetros!$D$19="N/A",0,W147-K147)</f>
        <v>0</v>
      </c>
      <c r="AB147" s="148">
        <f t="shared" si="86"/>
        <v>0</v>
      </c>
      <c r="AC147" s="148"/>
      <c r="AD147" s="83"/>
      <c r="AE147" s="83"/>
      <c r="AF147" s="143">
        <f>+AF148+AF149+AF150+AF151+AF152+AF153+AF154+AF155+AF156</f>
        <v>0</v>
      </c>
      <c r="AG147" s="79"/>
      <c r="AH147" s="89"/>
      <c r="AI147" s="147">
        <f t="shared" si="87"/>
        <v>0</v>
      </c>
      <c r="AJ147" s="148">
        <f t="shared" si="88"/>
        <v>0</v>
      </c>
      <c r="AK147" s="148"/>
      <c r="AL147" s="83"/>
      <c r="AM147" s="83"/>
      <c r="AN147" s="143">
        <f>+AN148+AN149+AN150+AN151+AN152+AN153+AN154+AN155+AN156</f>
        <v>0</v>
      </c>
      <c r="AO147" s="79"/>
      <c r="AP147" s="89"/>
      <c r="AQ147" s="147">
        <f t="shared" si="89"/>
        <v>0</v>
      </c>
      <c r="AR147" s="148">
        <f t="shared" si="90"/>
        <v>0</v>
      </c>
      <c r="AS147" s="148"/>
    </row>
    <row r="148" spans="2:45" s="40" customFormat="1" ht="15">
      <c r="B148" s="93"/>
      <c r="C148" s="93"/>
      <c r="D148" s="114" t="s">
        <v>315</v>
      </c>
      <c r="E148" s="98" t="s">
        <v>160</v>
      </c>
      <c r="F148" s="83"/>
      <c r="G148" s="83"/>
      <c r="H148" s="143">
        <f aca="true" t="shared" si="111" ref="H148:H156">+F148+G148</f>
        <v>0</v>
      </c>
      <c r="I148" s="83"/>
      <c r="J148" s="83"/>
      <c r="K148" s="143">
        <f aca="true" t="shared" si="112" ref="K148:K156">+I148+J148</f>
        <v>0</v>
      </c>
      <c r="L148" s="79"/>
      <c r="M148" s="89"/>
      <c r="N148" s="147">
        <f t="shared" si="84"/>
        <v>0</v>
      </c>
      <c r="O148" s="148">
        <f t="shared" si="85"/>
        <v>0</v>
      </c>
      <c r="P148" s="148"/>
      <c r="Q148" s="83"/>
      <c r="R148" s="83"/>
      <c r="S148" s="143">
        <f aca="true" t="shared" si="113" ref="S148:S156">+Q148+R148</f>
        <v>0</v>
      </c>
      <c r="T148" s="83"/>
      <c r="U148" s="83"/>
      <c r="V148" s="143">
        <f aca="true" t="shared" si="114" ref="V148:V156">+T148+U148</f>
        <v>0</v>
      </c>
      <c r="W148" s="143">
        <f t="shared" si="91"/>
        <v>0</v>
      </c>
      <c r="X148" s="79"/>
      <c r="Y148" s="89"/>
      <c r="Z148" s="90">
        <f t="shared" si="92"/>
        <v>0</v>
      </c>
      <c r="AA148" s="147">
        <f>IF(Parámetros!$D$19="N/A",0,W148-K148)</f>
        <v>0</v>
      </c>
      <c r="AB148" s="148">
        <f t="shared" si="86"/>
        <v>0</v>
      </c>
      <c r="AC148" s="148"/>
      <c r="AD148" s="83"/>
      <c r="AE148" s="83"/>
      <c r="AF148" s="143">
        <f aca="true" t="shared" si="115" ref="AF148:AF156">+AD148+AE148</f>
        <v>0</v>
      </c>
      <c r="AG148" s="79"/>
      <c r="AH148" s="89"/>
      <c r="AI148" s="147">
        <f t="shared" si="87"/>
        <v>0</v>
      </c>
      <c r="AJ148" s="148">
        <f t="shared" si="88"/>
        <v>0</v>
      </c>
      <c r="AK148" s="148"/>
      <c r="AL148" s="83"/>
      <c r="AM148" s="83"/>
      <c r="AN148" s="143">
        <f aca="true" t="shared" si="116" ref="AN148:AN156">+AL148+AM148</f>
        <v>0</v>
      </c>
      <c r="AO148" s="79"/>
      <c r="AP148" s="89"/>
      <c r="AQ148" s="147">
        <f t="shared" si="89"/>
        <v>0</v>
      </c>
      <c r="AR148" s="148">
        <f t="shared" si="90"/>
        <v>0</v>
      </c>
      <c r="AS148" s="148"/>
    </row>
    <row r="149" spans="2:45" s="40" customFormat="1" ht="15">
      <c r="B149" s="93"/>
      <c r="C149" s="93"/>
      <c r="D149" s="114" t="s">
        <v>255</v>
      </c>
      <c r="E149" s="98" t="s">
        <v>144</v>
      </c>
      <c r="F149" s="83"/>
      <c r="G149" s="83"/>
      <c r="H149" s="143">
        <f t="shared" si="111"/>
        <v>0</v>
      </c>
      <c r="I149" s="83"/>
      <c r="J149" s="83"/>
      <c r="K149" s="143">
        <f t="shared" si="112"/>
        <v>0</v>
      </c>
      <c r="L149" s="79"/>
      <c r="M149" s="89"/>
      <c r="N149" s="147">
        <f aca="true" t="shared" si="117" ref="N149:N167">+K149-H149</f>
        <v>0</v>
      </c>
      <c r="O149" s="148">
        <f aca="true" t="shared" si="118" ref="O149:O167">IF(ISERROR(IF(AND(H149&gt;1,K149=0),0%,IF(AND(H149=0,K149&gt;1),100%,N149/H149))),0,IF(AND(H149&gt;1,K149=0),0%,IF(AND(H149=0,K149&gt;1),100%,N149/H149)))</f>
        <v>0</v>
      </c>
      <c r="P149" s="148"/>
      <c r="Q149" s="83"/>
      <c r="R149" s="83"/>
      <c r="S149" s="143">
        <f t="shared" si="113"/>
        <v>0</v>
      </c>
      <c r="T149" s="83"/>
      <c r="U149" s="83"/>
      <c r="V149" s="143">
        <f t="shared" si="114"/>
        <v>0</v>
      </c>
      <c r="W149" s="143">
        <f t="shared" si="91"/>
        <v>0</v>
      </c>
      <c r="X149" s="79"/>
      <c r="Y149" s="89"/>
      <c r="Z149" s="90">
        <f t="shared" si="92"/>
        <v>0</v>
      </c>
      <c r="AA149" s="147">
        <f>IF(Parámetros!$D$19="N/A",0,W149-K149)</f>
        <v>0</v>
      </c>
      <c r="AB149" s="148">
        <f aca="true" t="shared" si="119" ref="AB149:AB167">IF(ISERROR(IF(AND(K149&gt;1,W149=0),0%,IF(AND(K149=0,W149&gt;1),100%,AA149/K149))),0,IF(AND(K149&gt;1,W149=0),0%,IF(AND(K149=0,W149&gt;1),100%,AA149/K149)))</f>
        <v>0</v>
      </c>
      <c r="AC149" s="148"/>
      <c r="AD149" s="83"/>
      <c r="AE149" s="83"/>
      <c r="AF149" s="143">
        <f t="shared" si="115"/>
        <v>0</v>
      </c>
      <c r="AG149" s="79"/>
      <c r="AH149" s="89"/>
      <c r="AI149" s="147">
        <f aca="true" t="shared" si="120" ref="AI149:AI167">+AF149-W149</f>
        <v>0</v>
      </c>
      <c r="AJ149" s="148">
        <f aca="true" t="shared" si="121" ref="AJ149:AJ167">IF(ISERROR(IF(AND(W149&gt;1,AF149=0),0%,IF(AND(W149=0,AF149&gt;1),100%,AI149/W149))),0,IF(AND(W149&gt;1,AF149=0),0%,IF(AND(W149=0,AF149&gt;1),100%,AI149/W149)))</f>
        <v>0</v>
      </c>
      <c r="AK149" s="148"/>
      <c r="AL149" s="83"/>
      <c r="AM149" s="83"/>
      <c r="AN149" s="143">
        <f t="shared" si="116"/>
        <v>0</v>
      </c>
      <c r="AO149" s="79"/>
      <c r="AP149" s="89"/>
      <c r="AQ149" s="147">
        <f aca="true" t="shared" si="122" ref="AQ149:AQ167">+AN149-AF149</f>
        <v>0</v>
      </c>
      <c r="AR149" s="148">
        <f aca="true" t="shared" si="123" ref="AR149:AR167">IF(ISERROR(IF(AND(AF149&gt;1,AN149=0),0%,IF(AND(AF149=0,AN149&gt;1),100%,AQ149/AF149))),0,IF(AND(AF149&gt;1,AN149=0),0%,IF(AND(AF149=0,AN149&gt;1),100%,AQ149/AF149)))</f>
        <v>0</v>
      </c>
      <c r="AS149" s="148"/>
    </row>
    <row r="150" spans="2:45" s="40" customFormat="1" ht="15">
      <c r="B150" s="93"/>
      <c r="C150" s="93"/>
      <c r="D150" s="114" t="s">
        <v>256</v>
      </c>
      <c r="E150" s="98" t="s">
        <v>147</v>
      </c>
      <c r="F150" s="83"/>
      <c r="G150" s="83"/>
      <c r="H150" s="143">
        <f t="shared" si="111"/>
        <v>0</v>
      </c>
      <c r="I150" s="83"/>
      <c r="J150" s="83"/>
      <c r="K150" s="143">
        <f t="shared" si="112"/>
        <v>0</v>
      </c>
      <c r="L150" s="79"/>
      <c r="M150" s="89"/>
      <c r="N150" s="147">
        <f t="shared" si="117"/>
        <v>0</v>
      </c>
      <c r="O150" s="148">
        <f t="shared" si="118"/>
        <v>0</v>
      </c>
      <c r="P150" s="148"/>
      <c r="Q150" s="83"/>
      <c r="R150" s="83"/>
      <c r="S150" s="143">
        <f t="shared" si="113"/>
        <v>0</v>
      </c>
      <c r="T150" s="83"/>
      <c r="U150" s="83"/>
      <c r="V150" s="143">
        <f t="shared" si="114"/>
        <v>0</v>
      </c>
      <c r="W150" s="143">
        <f t="shared" si="91"/>
        <v>0</v>
      </c>
      <c r="X150" s="79"/>
      <c r="Y150" s="89"/>
      <c r="Z150" s="90">
        <f t="shared" si="92"/>
        <v>0</v>
      </c>
      <c r="AA150" s="147">
        <f>IF(Parámetros!$D$19="N/A",0,W150-K150)</f>
        <v>0</v>
      </c>
      <c r="AB150" s="148">
        <f t="shared" si="119"/>
        <v>0</v>
      </c>
      <c r="AC150" s="148"/>
      <c r="AD150" s="83"/>
      <c r="AE150" s="83"/>
      <c r="AF150" s="143">
        <f t="shared" si="115"/>
        <v>0</v>
      </c>
      <c r="AG150" s="79"/>
      <c r="AH150" s="89"/>
      <c r="AI150" s="147">
        <f t="shared" si="120"/>
        <v>0</v>
      </c>
      <c r="AJ150" s="148">
        <f t="shared" si="121"/>
        <v>0</v>
      </c>
      <c r="AK150" s="148"/>
      <c r="AL150" s="83"/>
      <c r="AM150" s="83"/>
      <c r="AN150" s="143">
        <f t="shared" si="116"/>
        <v>0</v>
      </c>
      <c r="AO150" s="79"/>
      <c r="AP150" s="89"/>
      <c r="AQ150" s="147">
        <f t="shared" si="122"/>
        <v>0</v>
      </c>
      <c r="AR150" s="148">
        <f t="shared" si="123"/>
        <v>0</v>
      </c>
      <c r="AS150" s="148"/>
    </row>
    <row r="151" spans="2:45" s="40" customFormat="1" ht="15">
      <c r="B151" s="93"/>
      <c r="C151" s="93"/>
      <c r="D151" s="114" t="s">
        <v>257</v>
      </c>
      <c r="E151" s="98" t="s">
        <v>148</v>
      </c>
      <c r="F151" s="83"/>
      <c r="G151" s="83"/>
      <c r="H151" s="143">
        <f t="shared" si="111"/>
        <v>0</v>
      </c>
      <c r="I151" s="83"/>
      <c r="J151" s="83"/>
      <c r="K151" s="143">
        <f t="shared" si="112"/>
        <v>0</v>
      </c>
      <c r="L151" s="79"/>
      <c r="M151" s="89"/>
      <c r="N151" s="147">
        <f t="shared" si="117"/>
        <v>0</v>
      </c>
      <c r="O151" s="148">
        <f t="shared" si="118"/>
        <v>0</v>
      </c>
      <c r="P151" s="148"/>
      <c r="Q151" s="83"/>
      <c r="R151" s="83"/>
      <c r="S151" s="143">
        <f t="shared" si="113"/>
        <v>0</v>
      </c>
      <c r="T151" s="83"/>
      <c r="U151" s="83"/>
      <c r="V151" s="143">
        <f t="shared" si="114"/>
        <v>0</v>
      </c>
      <c r="W151" s="143">
        <f t="shared" si="91"/>
        <v>0</v>
      </c>
      <c r="X151" s="79"/>
      <c r="Y151" s="89"/>
      <c r="Z151" s="90">
        <f t="shared" si="92"/>
        <v>0</v>
      </c>
      <c r="AA151" s="147">
        <f>IF(Parámetros!$D$19="N/A",0,W151-K151)</f>
        <v>0</v>
      </c>
      <c r="AB151" s="148">
        <f t="shared" si="119"/>
        <v>0</v>
      </c>
      <c r="AC151" s="148"/>
      <c r="AD151" s="83"/>
      <c r="AE151" s="83"/>
      <c r="AF151" s="143">
        <f t="shared" si="115"/>
        <v>0</v>
      </c>
      <c r="AG151" s="79"/>
      <c r="AH151" s="89"/>
      <c r="AI151" s="147">
        <f t="shared" si="120"/>
        <v>0</v>
      </c>
      <c r="AJ151" s="148">
        <f t="shared" si="121"/>
        <v>0</v>
      </c>
      <c r="AK151" s="148"/>
      <c r="AL151" s="83"/>
      <c r="AM151" s="83"/>
      <c r="AN151" s="143">
        <f t="shared" si="116"/>
        <v>0</v>
      </c>
      <c r="AO151" s="79"/>
      <c r="AP151" s="89"/>
      <c r="AQ151" s="147">
        <f t="shared" si="122"/>
        <v>0</v>
      </c>
      <c r="AR151" s="148">
        <f t="shared" si="123"/>
        <v>0</v>
      </c>
      <c r="AS151" s="148"/>
    </row>
    <row r="152" spans="2:45" s="40" customFormat="1" ht="15">
      <c r="B152" s="93"/>
      <c r="C152" s="93"/>
      <c r="D152" s="114" t="s">
        <v>258</v>
      </c>
      <c r="E152" s="98" t="s">
        <v>149</v>
      </c>
      <c r="F152" s="83"/>
      <c r="G152" s="83"/>
      <c r="H152" s="143">
        <f t="shared" si="111"/>
        <v>0</v>
      </c>
      <c r="I152" s="83"/>
      <c r="J152" s="83"/>
      <c r="K152" s="143">
        <f t="shared" si="112"/>
        <v>0</v>
      </c>
      <c r="L152" s="79"/>
      <c r="M152" s="89"/>
      <c r="N152" s="147">
        <f t="shared" si="117"/>
        <v>0</v>
      </c>
      <c r="O152" s="148">
        <f t="shared" si="118"/>
        <v>0</v>
      </c>
      <c r="P152" s="148"/>
      <c r="Q152" s="83"/>
      <c r="R152" s="83"/>
      <c r="S152" s="143">
        <f t="shared" si="113"/>
        <v>0</v>
      </c>
      <c r="T152" s="83"/>
      <c r="U152" s="83"/>
      <c r="V152" s="143">
        <f t="shared" si="114"/>
        <v>0</v>
      </c>
      <c r="W152" s="143">
        <f t="shared" si="91"/>
        <v>0</v>
      </c>
      <c r="X152" s="79"/>
      <c r="Y152" s="89"/>
      <c r="Z152" s="90">
        <f t="shared" si="92"/>
        <v>0</v>
      </c>
      <c r="AA152" s="147">
        <f>IF(Parámetros!$D$19="N/A",0,W152-K152)</f>
        <v>0</v>
      </c>
      <c r="AB152" s="148">
        <f t="shared" si="119"/>
        <v>0</v>
      </c>
      <c r="AC152" s="148"/>
      <c r="AD152" s="83"/>
      <c r="AE152" s="83"/>
      <c r="AF152" s="143">
        <f t="shared" si="115"/>
        <v>0</v>
      </c>
      <c r="AG152" s="79"/>
      <c r="AH152" s="89"/>
      <c r="AI152" s="147">
        <f t="shared" si="120"/>
        <v>0</v>
      </c>
      <c r="AJ152" s="148">
        <f t="shared" si="121"/>
        <v>0</v>
      </c>
      <c r="AK152" s="148"/>
      <c r="AL152" s="83"/>
      <c r="AM152" s="83"/>
      <c r="AN152" s="143">
        <f t="shared" si="116"/>
        <v>0</v>
      </c>
      <c r="AO152" s="79"/>
      <c r="AP152" s="89"/>
      <c r="AQ152" s="147">
        <f t="shared" si="122"/>
        <v>0</v>
      </c>
      <c r="AR152" s="148">
        <f t="shared" si="123"/>
        <v>0</v>
      </c>
      <c r="AS152" s="148"/>
    </row>
    <row r="153" spans="2:45" s="40" customFormat="1" ht="15">
      <c r="B153" s="93"/>
      <c r="C153" s="93"/>
      <c r="D153" s="114" t="s">
        <v>259</v>
      </c>
      <c r="E153" s="98" t="s">
        <v>150</v>
      </c>
      <c r="F153" s="83"/>
      <c r="G153" s="83"/>
      <c r="H153" s="143">
        <f t="shared" si="111"/>
        <v>0</v>
      </c>
      <c r="I153" s="83"/>
      <c r="J153" s="83"/>
      <c r="K153" s="143">
        <f t="shared" si="112"/>
        <v>0</v>
      </c>
      <c r="L153" s="79"/>
      <c r="M153" s="89"/>
      <c r="N153" s="147">
        <f t="shared" si="117"/>
        <v>0</v>
      </c>
      <c r="O153" s="148">
        <f t="shared" si="118"/>
        <v>0</v>
      </c>
      <c r="P153" s="148"/>
      <c r="Q153" s="83"/>
      <c r="R153" s="83"/>
      <c r="S153" s="143">
        <f t="shared" si="113"/>
        <v>0</v>
      </c>
      <c r="T153" s="83"/>
      <c r="U153" s="83"/>
      <c r="V153" s="143">
        <f t="shared" si="114"/>
        <v>0</v>
      </c>
      <c r="W153" s="143">
        <f t="shared" si="91"/>
        <v>0</v>
      </c>
      <c r="X153" s="79"/>
      <c r="Y153" s="89"/>
      <c r="Z153" s="90">
        <f t="shared" si="92"/>
        <v>0</v>
      </c>
      <c r="AA153" s="147">
        <f>IF(Parámetros!$D$19="N/A",0,W153-K153)</f>
        <v>0</v>
      </c>
      <c r="AB153" s="148">
        <f t="shared" si="119"/>
        <v>0</v>
      </c>
      <c r="AC153" s="148"/>
      <c r="AD153" s="83"/>
      <c r="AE153" s="83"/>
      <c r="AF153" s="143">
        <f t="shared" si="115"/>
        <v>0</v>
      </c>
      <c r="AG153" s="79"/>
      <c r="AH153" s="89"/>
      <c r="AI153" s="147">
        <f t="shared" si="120"/>
        <v>0</v>
      </c>
      <c r="AJ153" s="148">
        <f t="shared" si="121"/>
        <v>0</v>
      </c>
      <c r="AK153" s="148"/>
      <c r="AL153" s="83"/>
      <c r="AM153" s="83"/>
      <c r="AN153" s="143">
        <f t="shared" si="116"/>
        <v>0</v>
      </c>
      <c r="AO153" s="79"/>
      <c r="AP153" s="89"/>
      <c r="AQ153" s="147">
        <f t="shared" si="122"/>
        <v>0</v>
      </c>
      <c r="AR153" s="148">
        <f t="shared" si="123"/>
        <v>0</v>
      </c>
      <c r="AS153" s="148"/>
    </row>
    <row r="154" spans="2:45" s="40" customFormat="1" ht="15">
      <c r="B154" s="93"/>
      <c r="C154" s="93"/>
      <c r="D154" s="114" t="s">
        <v>260</v>
      </c>
      <c r="E154" s="98" t="s">
        <v>151</v>
      </c>
      <c r="F154" s="83"/>
      <c r="G154" s="83"/>
      <c r="H154" s="143">
        <f t="shared" si="111"/>
        <v>0</v>
      </c>
      <c r="I154" s="83"/>
      <c r="J154" s="83"/>
      <c r="K154" s="143">
        <f t="shared" si="112"/>
        <v>0</v>
      </c>
      <c r="L154" s="79"/>
      <c r="M154" s="89"/>
      <c r="N154" s="147">
        <f t="shared" si="117"/>
        <v>0</v>
      </c>
      <c r="O154" s="148">
        <f t="shared" si="118"/>
        <v>0</v>
      </c>
      <c r="P154" s="148"/>
      <c r="Q154" s="83"/>
      <c r="R154" s="83"/>
      <c r="S154" s="143">
        <f t="shared" si="113"/>
        <v>0</v>
      </c>
      <c r="T154" s="83"/>
      <c r="U154" s="83"/>
      <c r="V154" s="143">
        <f t="shared" si="114"/>
        <v>0</v>
      </c>
      <c r="W154" s="143">
        <f aca="true" t="shared" si="124" ref="W154:W167">+S154+V154</f>
        <v>0</v>
      </c>
      <c r="X154" s="79"/>
      <c r="Y154" s="89"/>
      <c r="Z154" s="90">
        <f aca="true" t="shared" si="125" ref="Z154:Z167">+IF($W$168&lt;1,W154/-$W$168,W154/$W$168)</f>
        <v>0</v>
      </c>
      <c r="AA154" s="147">
        <f>IF(Parámetros!$D$19="N/A",0,W154-K154)</f>
        <v>0</v>
      </c>
      <c r="AB154" s="148">
        <f t="shared" si="119"/>
        <v>0</v>
      </c>
      <c r="AC154" s="148"/>
      <c r="AD154" s="83"/>
      <c r="AE154" s="83"/>
      <c r="AF154" s="143">
        <f t="shared" si="115"/>
        <v>0</v>
      </c>
      <c r="AG154" s="79"/>
      <c r="AH154" s="89"/>
      <c r="AI154" s="147">
        <f t="shared" si="120"/>
        <v>0</v>
      </c>
      <c r="AJ154" s="148">
        <f t="shared" si="121"/>
        <v>0</v>
      </c>
      <c r="AK154" s="148"/>
      <c r="AL154" s="83"/>
      <c r="AM154" s="83"/>
      <c r="AN154" s="143">
        <f t="shared" si="116"/>
        <v>0</v>
      </c>
      <c r="AO154" s="79"/>
      <c r="AP154" s="89"/>
      <c r="AQ154" s="147">
        <f t="shared" si="122"/>
        <v>0</v>
      </c>
      <c r="AR154" s="148">
        <f t="shared" si="123"/>
        <v>0</v>
      </c>
      <c r="AS154" s="148"/>
    </row>
    <row r="155" spans="2:45" s="40" customFormat="1" ht="15">
      <c r="B155" s="93"/>
      <c r="C155" s="93"/>
      <c r="D155" s="114" t="s">
        <v>261</v>
      </c>
      <c r="E155" s="98" t="s">
        <v>152</v>
      </c>
      <c r="F155" s="83"/>
      <c r="G155" s="83"/>
      <c r="H155" s="143">
        <f t="shared" si="111"/>
        <v>0</v>
      </c>
      <c r="I155" s="83"/>
      <c r="J155" s="83"/>
      <c r="K155" s="143">
        <f t="shared" si="112"/>
        <v>0</v>
      </c>
      <c r="L155" s="79"/>
      <c r="M155" s="89"/>
      <c r="N155" s="147">
        <f t="shared" si="117"/>
        <v>0</v>
      </c>
      <c r="O155" s="148">
        <f t="shared" si="118"/>
        <v>0</v>
      </c>
      <c r="P155" s="148"/>
      <c r="Q155" s="83"/>
      <c r="R155" s="83"/>
      <c r="S155" s="143">
        <f t="shared" si="113"/>
        <v>0</v>
      </c>
      <c r="T155" s="83"/>
      <c r="U155" s="83"/>
      <c r="V155" s="143">
        <f t="shared" si="114"/>
        <v>0</v>
      </c>
      <c r="W155" s="143">
        <f t="shared" si="124"/>
        <v>0</v>
      </c>
      <c r="X155" s="79"/>
      <c r="Y155" s="89"/>
      <c r="Z155" s="90">
        <f t="shared" si="125"/>
        <v>0</v>
      </c>
      <c r="AA155" s="147">
        <f>IF(Parámetros!$D$19="N/A",0,W155-K155)</f>
        <v>0</v>
      </c>
      <c r="AB155" s="148">
        <f t="shared" si="119"/>
        <v>0</v>
      </c>
      <c r="AC155" s="148"/>
      <c r="AD155" s="83"/>
      <c r="AE155" s="83"/>
      <c r="AF155" s="143">
        <f t="shared" si="115"/>
        <v>0</v>
      </c>
      <c r="AG155" s="79"/>
      <c r="AH155" s="89"/>
      <c r="AI155" s="147">
        <f t="shared" si="120"/>
        <v>0</v>
      </c>
      <c r="AJ155" s="148">
        <f t="shared" si="121"/>
        <v>0</v>
      </c>
      <c r="AK155" s="148"/>
      <c r="AL155" s="83"/>
      <c r="AM155" s="83"/>
      <c r="AN155" s="143">
        <f t="shared" si="116"/>
        <v>0</v>
      </c>
      <c r="AO155" s="79"/>
      <c r="AP155" s="89"/>
      <c r="AQ155" s="147">
        <f t="shared" si="122"/>
        <v>0</v>
      </c>
      <c r="AR155" s="148">
        <f t="shared" si="123"/>
        <v>0</v>
      </c>
      <c r="AS155" s="148"/>
    </row>
    <row r="156" spans="2:45" s="40" customFormat="1" ht="15">
      <c r="B156" s="93"/>
      <c r="C156" s="93"/>
      <c r="D156" s="114" t="s">
        <v>262</v>
      </c>
      <c r="E156" s="98" t="s">
        <v>153</v>
      </c>
      <c r="F156" s="83"/>
      <c r="G156" s="83"/>
      <c r="H156" s="143">
        <f t="shared" si="111"/>
        <v>0</v>
      </c>
      <c r="I156" s="83"/>
      <c r="J156" s="83"/>
      <c r="K156" s="143">
        <f t="shared" si="112"/>
        <v>0</v>
      </c>
      <c r="L156" s="79"/>
      <c r="M156" s="89"/>
      <c r="N156" s="147">
        <f t="shared" si="117"/>
        <v>0</v>
      </c>
      <c r="O156" s="148">
        <f t="shared" si="118"/>
        <v>0</v>
      </c>
      <c r="P156" s="148"/>
      <c r="Q156" s="83"/>
      <c r="R156" s="83"/>
      <c r="S156" s="143">
        <f t="shared" si="113"/>
        <v>0</v>
      </c>
      <c r="T156" s="83"/>
      <c r="U156" s="83"/>
      <c r="V156" s="143">
        <f t="shared" si="114"/>
        <v>0</v>
      </c>
      <c r="W156" s="143">
        <f t="shared" si="124"/>
        <v>0</v>
      </c>
      <c r="X156" s="79"/>
      <c r="Y156" s="89"/>
      <c r="Z156" s="90">
        <f t="shared" si="125"/>
        <v>0</v>
      </c>
      <c r="AA156" s="147">
        <f>IF(Parámetros!$D$19="N/A",0,W156-K156)</f>
        <v>0</v>
      </c>
      <c r="AB156" s="148">
        <f t="shared" si="119"/>
        <v>0</v>
      </c>
      <c r="AC156" s="148"/>
      <c r="AD156" s="83"/>
      <c r="AE156" s="83"/>
      <c r="AF156" s="143">
        <f t="shared" si="115"/>
        <v>0</v>
      </c>
      <c r="AG156" s="79"/>
      <c r="AH156" s="89"/>
      <c r="AI156" s="147">
        <f t="shared" si="120"/>
        <v>0</v>
      </c>
      <c r="AJ156" s="148">
        <f t="shared" si="121"/>
        <v>0</v>
      </c>
      <c r="AK156" s="148"/>
      <c r="AL156" s="83"/>
      <c r="AM156" s="83"/>
      <c r="AN156" s="143">
        <f t="shared" si="116"/>
        <v>0</v>
      </c>
      <c r="AO156" s="79"/>
      <c r="AP156" s="89"/>
      <c r="AQ156" s="147">
        <f t="shared" si="122"/>
        <v>0</v>
      </c>
      <c r="AR156" s="148">
        <f t="shared" si="123"/>
        <v>0</v>
      </c>
      <c r="AS156" s="148"/>
    </row>
    <row r="157" spans="2:45" s="40" customFormat="1" ht="15">
      <c r="B157" s="93"/>
      <c r="C157" s="93"/>
      <c r="D157" s="110" t="s">
        <v>263</v>
      </c>
      <c r="E157" s="111" t="s">
        <v>271</v>
      </c>
      <c r="F157" s="83"/>
      <c r="G157" s="83"/>
      <c r="H157" s="143">
        <f>+H158+H159</f>
        <v>0</v>
      </c>
      <c r="I157" s="83"/>
      <c r="J157" s="83"/>
      <c r="K157" s="143">
        <f>+K158+K159</f>
        <v>0</v>
      </c>
      <c r="L157" s="79"/>
      <c r="M157" s="89"/>
      <c r="N157" s="147">
        <f t="shared" si="117"/>
        <v>0</v>
      </c>
      <c r="O157" s="148">
        <f t="shared" si="118"/>
        <v>0</v>
      </c>
      <c r="P157" s="148"/>
      <c r="Q157" s="83"/>
      <c r="R157" s="83"/>
      <c r="S157" s="143">
        <f>+S158+S159</f>
        <v>0</v>
      </c>
      <c r="T157" s="83"/>
      <c r="U157" s="83"/>
      <c r="V157" s="143">
        <f>+V158+V159</f>
        <v>0</v>
      </c>
      <c r="W157" s="143">
        <f t="shared" si="124"/>
        <v>0</v>
      </c>
      <c r="X157" s="79"/>
      <c r="Y157" s="89"/>
      <c r="Z157" s="90">
        <f t="shared" si="125"/>
        <v>0</v>
      </c>
      <c r="AA157" s="147">
        <f>IF(Parámetros!$D$19="N/A",0,W157-K157)</f>
        <v>0</v>
      </c>
      <c r="AB157" s="148">
        <f t="shared" si="119"/>
        <v>0</v>
      </c>
      <c r="AC157" s="148"/>
      <c r="AD157" s="83"/>
      <c r="AE157" s="83"/>
      <c r="AF157" s="143">
        <f>+AF158+AF159</f>
        <v>0</v>
      </c>
      <c r="AG157" s="79"/>
      <c r="AH157" s="89"/>
      <c r="AI157" s="147">
        <f t="shared" si="120"/>
        <v>0</v>
      </c>
      <c r="AJ157" s="148">
        <f t="shared" si="121"/>
        <v>0</v>
      </c>
      <c r="AK157" s="148"/>
      <c r="AL157" s="83"/>
      <c r="AM157" s="83"/>
      <c r="AN157" s="143">
        <f>+AN158+AN159</f>
        <v>0</v>
      </c>
      <c r="AO157" s="79"/>
      <c r="AP157" s="89"/>
      <c r="AQ157" s="147">
        <f t="shared" si="122"/>
        <v>0</v>
      </c>
      <c r="AR157" s="148">
        <f t="shared" si="123"/>
        <v>0</v>
      </c>
      <c r="AS157" s="148"/>
    </row>
    <row r="158" spans="2:45" s="40" customFormat="1" ht="15">
      <c r="B158" s="93"/>
      <c r="C158" s="93"/>
      <c r="D158" s="114" t="s">
        <v>316</v>
      </c>
      <c r="E158" s="98" t="s">
        <v>154</v>
      </c>
      <c r="F158" s="83"/>
      <c r="G158" s="83"/>
      <c r="H158" s="143">
        <f aca="true" t="shared" si="126" ref="H158:H159">+F158+G158</f>
        <v>0</v>
      </c>
      <c r="I158" s="83"/>
      <c r="J158" s="83"/>
      <c r="K158" s="143">
        <f aca="true" t="shared" si="127" ref="K158:K159">+I158+J158</f>
        <v>0</v>
      </c>
      <c r="L158" s="79"/>
      <c r="M158" s="89"/>
      <c r="N158" s="147">
        <f t="shared" si="117"/>
        <v>0</v>
      </c>
      <c r="O158" s="148">
        <f t="shared" si="118"/>
        <v>0</v>
      </c>
      <c r="P158" s="148"/>
      <c r="Q158" s="83"/>
      <c r="R158" s="83"/>
      <c r="S158" s="143">
        <f aca="true" t="shared" si="128" ref="S158:S159">+Q158+R158</f>
        <v>0</v>
      </c>
      <c r="T158" s="83"/>
      <c r="U158" s="83"/>
      <c r="V158" s="143">
        <f aca="true" t="shared" si="129" ref="V158:V159">+T158+U158</f>
        <v>0</v>
      </c>
      <c r="W158" s="143">
        <f t="shared" si="124"/>
        <v>0</v>
      </c>
      <c r="X158" s="79"/>
      <c r="Y158" s="89"/>
      <c r="Z158" s="90">
        <f t="shared" si="125"/>
        <v>0</v>
      </c>
      <c r="AA158" s="147">
        <f>IF(Parámetros!$D$19="N/A",0,W158-K158)</f>
        <v>0</v>
      </c>
      <c r="AB158" s="148">
        <f t="shared" si="119"/>
        <v>0</v>
      </c>
      <c r="AC158" s="148"/>
      <c r="AD158" s="83"/>
      <c r="AE158" s="83"/>
      <c r="AF158" s="143">
        <f aca="true" t="shared" si="130" ref="AF158:AF159">+AD158+AE158</f>
        <v>0</v>
      </c>
      <c r="AG158" s="79"/>
      <c r="AH158" s="89"/>
      <c r="AI158" s="147">
        <f t="shared" si="120"/>
        <v>0</v>
      </c>
      <c r="AJ158" s="148">
        <f t="shared" si="121"/>
        <v>0</v>
      </c>
      <c r="AK158" s="148"/>
      <c r="AL158" s="83"/>
      <c r="AM158" s="83"/>
      <c r="AN158" s="143">
        <f aca="true" t="shared" si="131" ref="AN158:AN159">+AL158+AM158</f>
        <v>0</v>
      </c>
      <c r="AO158" s="79"/>
      <c r="AP158" s="89"/>
      <c r="AQ158" s="147">
        <f t="shared" si="122"/>
        <v>0</v>
      </c>
      <c r="AR158" s="148">
        <f t="shared" si="123"/>
        <v>0</v>
      </c>
      <c r="AS158" s="148"/>
    </row>
    <row r="159" spans="2:45" s="40" customFormat="1" ht="15">
      <c r="B159" s="93"/>
      <c r="C159" s="93"/>
      <c r="D159" s="114" t="s">
        <v>264</v>
      </c>
      <c r="E159" s="98" t="s">
        <v>154</v>
      </c>
      <c r="F159" s="83"/>
      <c r="G159" s="83"/>
      <c r="H159" s="143">
        <f t="shared" si="126"/>
        <v>0</v>
      </c>
      <c r="I159" s="83"/>
      <c r="J159" s="83"/>
      <c r="K159" s="143">
        <f t="shared" si="127"/>
        <v>0</v>
      </c>
      <c r="L159" s="79"/>
      <c r="M159" s="89"/>
      <c r="N159" s="147">
        <f t="shared" si="117"/>
        <v>0</v>
      </c>
      <c r="O159" s="148">
        <f t="shared" si="118"/>
        <v>0</v>
      </c>
      <c r="P159" s="148"/>
      <c r="Q159" s="83"/>
      <c r="R159" s="83"/>
      <c r="S159" s="143">
        <f t="shared" si="128"/>
        <v>0</v>
      </c>
      <c r="T159" s="83"/>
      <c r="U159" s="83"/>
      <c r="V159" s="143">
        <f t="shared" si="129"/>
        <v>0</v>
      </c>
      <c r="W159" s="143">
        <f t="shared" si="124"/>
        <v>0</v>
      </c>
      <c r="X159" s="79"/>
      <c r="Y159" s="89"/>
      <c r="Z159" s="90">
        <f t="shared" si="125"/>
        <v>0</v>
      </c>
      <c r="AA159" s="147">
        <f>IF(Parámetros!$D$19="N/A",0,W159-K159)</f>
        <v>0</v>
      </c>
      <c r="AB159" s="148">
        <f t="shared" si="119"/>
        <v>0</v>
      </c>
      <c r="AC159" s="148"/>
      <c r="AD159" s="83"/>
      <c r="AE159" s="83"/>
      <c r="AF159" s="143">
        <f t="shared" si="130"/>
        <v>0</v>
      </c>
      <c r="AG159" s="79"/>
      <c r="AH159" s="89"/>
      <c r="AI159" s="147">
        <f t="shared" si="120"/>
        <v>0</v>
      </c>
      <c r="AJ159" s="148">
        <f t="shared" si="121"/>
        <v>0</v>
      </c>
      <c r="AK159" s="148"/>
      <c r="AL159" s="83"/>
      <c r="AM159" s="83"/>
      <c r="AN159" s="143">
        <f t="shared" si="131"/>
        <v>0</v>
      </c>
      <c r="AO159" s="79"/>
      <c r="AP159" s="89"/>
      <c r="AQ159" s="147">
        <f t="shared" si="122"/>
        <v>0</v>
      </c>
      <c r="AR159" s="148">
        <f t="shared" si="123"/>
        <v>0</v>
      </c>
      <c r="AS159" s="148"/>
    </row>
    <row r="160" spans="2:45" s="40" customFormat="1" ht="15">
      <c r="B160" s="93"/>
      <c r="C160" s="93"/>
      <c r="D160" s="95" t="s">
        <v>317</v>
      </c>
      <c r="E160" s="96" t="s">
        <v>161</v>
      </c>
      <c r="F160" s="83"/>
      <c r="G160" s="83"/>
      <c r="H160" s="143">
        <f>+H161+H162+H163</f>
        <v>0</v>
      </c>
      <c r="I160" s="83"/>
      <c r="J160" s="83"/>
      <c r="K160" s="143">
        <f>+K161+K162+K163</f>
        <v>0</v>
      </c>
      <c r="L160" s="79"/>
      <c r="M160" s="89"/>
      <c r="N160" s="147">
        <f t="shared" si="117"/>
        <v>0</v>
      </c>
      <c r="O160" s="148">
        <f t="shared" si="118"/>
        <v>0</v>
      </c>
      <c r="P160" s="148"/>
      <c r="Q160" s="83"/>
      <c r="R160" s="83"/>
      <c r="S160" s="143">
        <f>+S161+S162+S163</f>
        <v>0</v>
      </c>
      <c r="T160" s="83"/>
      <c r="U160" s="83"/>
      <c r="V160" s="143">
        <f>+V161+V162+V163</f>
        <v>0</v>
      </c>
      <c r="W160" s="143">
        <f t="shared" si="124"/>
        <v>0</v>
      </c>
      <c r="X160" s="79"/>
      <c r="Y160" s="89"/>
      <c r="Z160" s="90">
        <f t="shared" si="125"/>
        <v>0</v>
      </c>
      <c r="AA160" s="147">
        <f>IF(Parámetros!$D$19="N/A",0,W160-K160)</f>
        <v>0</v>
      </c>
      <c r="AB160" s="148">
        <f t="shared" si="119"/>
        <v>0</v>
      </c>
      <c r="AC160" s="148"/>
      <c r="AD160" s="83"/>
      <c r="AE160" s="83"/>
      <c r="AF160" s="143">
        <f>+AF161+AF162+AF163</f>
        <v>0</v>
      </c>
      <c r="AG160" s="79"/>
      <c r="AH160" s="89"/>
      <c r="AI160" s="147">
        <f t="shared" si="120"/>
        <v>0</v>
      </c>
      <c r="AJ160" s="148">
        <f t="shared" si="121"/>
        <v>0</v>
      </c>
      <c r="AK160" s="148"/>
      <c r="AL160" s="83"/>
      <c r="AM160" s="83"/>
      <c r="AN160" s="143">
        <f>+AN161+AN162+AN163</f>
        <v>0</v>
      </c>
      <c r="AO160" s="79"/>
      <c r="AP160" s="89"/>
      <c r="AQ160" s="147">
        <f t="shared" si="122"/>
        <v>0</v>
      </c>
      <c r="AR160" s="148">
        <f t="shared" si="123"/>
        <v>0</v>
      </c>
      <c r="AS160" s="148"/>
    </row>
    <row r="161" spans="2:45" s="40" customFormat="1" ht="25.5">
      <c r="B161" s="93"/>
      <c r="C161" s="93"/>
      <c r="D161" s="97" t="s">
        <v>318</v>
      </c>
      <c r="E161" s="98" t="s">
        <v>162</v>
      </c>
      <c r="F161" s="83"/>
      <c r="G161" s="83"/>
      <c r="H161" s="143">
        <f aca="true" t="shared" si="132" ref="H161:H167">+F161+G161</f>
        <v>0</v>
      </c>
      <c r="I161" s="83"/>
      <c r="J161" s="83"/>
      <c r="K161" s="143">
        <f aca="true" t="shared" si="133" ref="K161:K167">+I161+J161</f>
        <v>0</v>
      </c>
      <c r="L161" s="79"/>
      <c r="M161" s="89"/>
      <c r="N161" s="147">
        <f t="shared" si="117"/>
        <v>0</v>
      </c>
      <c r="O161" s="148">
        <f t="shared" si="118"/>
        <v>0</v>
      </c>
      <c r="P161" s="148"/>
      <c r="Q161" s="83"/>
      <c r="R161" s="83"/>
      <c r="S161" s="143">
        <f aca="true" t="shared" si="134" ref="S161:S167">+Q161+R161</f>
        <v>0</v>
      </c>
      <c r="T161" s="83"/>
      <c r="U161" s="83"/>
      <c r="V161" s="143">
        <f aca="true" t="shared" si="135" ref="V161:V167">+T161+U161</f>
        <v>0</v>
      </c>
      <c r="W161" s="143">
        <f t="shared" si="124"/>
        <v>0</v>
      </c>
      <c r="X161" s="79"/>
      <c r="Y161" s="89"/>
      <c r="Z161" s="90">
        <f t="shared" si="125"/>
        <v>0</v>
      </c>
      <c r="AA161" s="147">
        <f>IF(Parámetros!$D$19="N/A",0,W161-K161)</f>
        <v>0</v>
      </c>
      <c r="AB161" s="148">
        <f t="shared" si="119"/>
        <v>0</v>
      </c>
      <c r="AC161" s="148"/>
      <c r="AD161" s="83"/>
      <c r="AE161" s="83"/>
      <c r="AF161" s="143">
        <f aca="true" t="shared" si="136" ref="AF161:AF167">+AD161+AE161</f>
        <v>0</v>
      </c>
      <c r="AG161" s="79"/>
      <c r="AH161" s="89"/>
      <c r="AI161" s="147">
        <f t="shared" si="120"/>
        <v>0</v>
      </c>
      <c r="AJ161" s="148">
        <f t="shared" si="121"/>
        <v>0</v>
      </c>
      <c r="AK161" s="148"/>
      <c r="AL161" s="83"/>
      <c r="AM161" s="83"/>
      <c r="AN161" s="143">
        <f aca="true" t="shared" si="137" ref="AN161:AN167">+AL161+AM161</f>
        <v>0</v>
      </c>
      <c r="AO161" s="79"/>
      <c r="AP161" s="89"/>
      <c r="AQ161" s="147">
        <f t="shared" si="122"/>
        <v>0</v>
      </c>
      <c r="AR161" s="148">
        <f t="shared" si="123"/>
        <v>0</v>
      </c>
      <c r="AS161" s="148"/>
    </row>
    <row r="162" spans="2:45" s="40" customFormat="1" ht="25.5">
      <c r="B162" s="93"/>
      <c r="C162" s="93"/>
      <c r="D162" s="97" t="s">
        <v>319</v>
      </c>
      <c r="E162" s="98" t="s">
        <v>163</v>
      </c>
      <c r="F162" s="83"/>
      <c r="G162" s="83"/>
      <c r="H162" s="143">
        <f t="shared" si="132"/>
        <v>0</v>
      </c>
      <c r="I162" s="83"/>
      <c r="J162" s="83"/>
      <c r="K162" s="143">
        <f t="shared" si="133"/>
        <v>0</v>
      </c>
      <c r="L162" s="79"/>
      <c r="M162" s="89"/>
      <c r="N162" s="147">
        <f t="shared" si="117"/>
        <v>0</v>
      </c>
      <c r="O162" s="148">
        <f t="shared" si="118"/>
        <v>0</v>
      </c>
      <c r="P162" s="148"/>
      <c r="Q162" s="83"/>
      <c r="R162" s="83"/>
      <c r="S162" s="143">
        <f t="shared" si="134"/>
        <v>0</v>
      </c>
      <c r="T162" s="83"/>
      <c r="U162" s="83"/>
      <c r="V162" s="143">
        <f t="shared" si="135"/>
        <v>0</v>
      </c>
      <c r="W162" s="143">
        <f t="shared" si="124"/>
        <v>0</v>
      </c>
      <c r="X162" s="79"/>
      <c r="Y162" s="89"/>
      <c r="Z162" s="90">
        <f t="shared" si="125"/>
        <v>0</v>
      </c>
      <c r="AA162" s="147">
        <f>IF(Parámetros!$D$19="N/A",0,W162-K162)</f>
        <v>0</v>
      </c>
      <c r="AB162" s="148">
        <f t="shared" si="119"/>
        <v>0</v>
      </c>
      <c r="AC162" s="148"/>
      <c r="AD162" s="83"/>
      <c r="AE162" s="83"/>
      <c r="AF162" s="143">
        <f t="shared" si="136"/>
        <v>0</v>
      </c>
      <c r="AG162" s="79"/>
      <c r="AH162" s="89"/>
      <c r="AI162" s="147">
        <f t="shared" si="120"/>
        <v>0</v>
      </c>
      <c r="AJ162" s="148">
        <f t="shared" si="121"/>
        <v>0</v>
      </c>
      <c r="AK162" s="148"/>
      <c r="AL162" s="83"/>
      <c r="AM162" s="83"/>
      <c r="AN162" s="143">
        <f t="shared" si="137"/>
        <v>0</v>
      </c>
      <c r="AO162" s="79"/>
      <c r="AP162" s="89"/>
      <c r="AQ162" s="147">
        <f t="shared" si="122"/>
        <v>0</v>
      </c>
      <c r="AR162" s="148">
        <f t="shared" si="123"/>
        <v>0</v>
      </c>
      <c r="AS162" s="148"/>
    </row>
    <row r="163" spans="2:45" s="40" customFormat="1" ht="25.5">
      <c r="B163" s="93"/>
      <c r="C163" s="93"/>
      <c r="D163" s="97" t="s">
        <v>320</v>
      </c>
      <c r="E163" s="98" t="s">
        <v>164</v>
      </c>
      <c r="F163" s="83"/>
      <c r="G163" s="83"/>
      <c r="H163" s="143">
        <f t="shared" si="132"/>
        <v>0</v>
      </c>
      <c r="I163" s="83"/>
      <c r="J163" s="83"/>
      <c r="K163" s="143">
        <f t="shared" si="133"/>
        <v>0</v>
      </c>
      <c r="L163" s="79"/>
      <c r="M163" s="89"/>
      <c r="N163" s="147">
        <f t="shared" si="117"/>
        <v>0</v>
      </c>
      <c r="O163" s="148">
        <f t="shared" si="118"/>
        <v>0</v>
      </c>
      <c r="P163" s="148"/>
      <c r="Q163" s="83"/>
      <c r="R163" s="83"/>
      <c r="S163" s="143">
        <f t="shared" si="134"/>
        <v>0</v>
      </c>
      <c r="T163" s="83"/>
      <c r="U163" s="83"/>
      <c r="V163" s="143">
        <f t="shared" si="135"/>
        <v>0</v>
      </c>
      <c r="W163" s="143">
        <f t="shared" si="124"/>
        <v>0</v>
      </c>
      <c r="X163" s="79"/>
      <c r="Y163" s="89"/>
      <c r="Z163" s="90">
        <f t="shared" si="125"/>
        <v>0</v>
      </c>
      <c r="AA163" s="147">
        <f>IF(Parámetros!$D$19="N/A",0,W163-K163)</f>
        <v>0</v>
      </c>
      <c r="AB163" s="148">
        <f t="shared" si="119"/>
        <v>0</v>
      </c>
      <c r="AC163" s="148"/>
      <c r="AD163" s="83"/>
      <c r="AE163" s="83"/>
      <c r="AF163" s="143">
        <f t="shared" si="136"/>
        <v>0</v>
      </c>
      <c r="AG163" s="79"/>
      <c r="AH163" s="89"/>
      <c r="AI163" s="147">
        <f t="shared" si="120"/>
        <v>0</v>
      </c>
      <c r="AJ163" s="148">
        <f t="shared" si="121"/>
        <v>0</v>
      </c>
      <c r="AK163" s="148"/>
      <c r="AL163" s="83"/>
      <c r="AM163" s="83"/>
      <c r="AN163" s="143">
        <f t="shared" si="137"/>
        <v>0</v>
      </c>
      <c r="AO163" s="79"/>
      <c r="AP163" s="89"/>
      <c r="AQ163" s="147">
        <f t="shared" si="122"/>
        <v>0</v>
      </c>
      <c r="AR163" s="148">
        <f t="shared" si="123"/>
        <v>0</v>
      </c>
      <c r="AS163" s="148"/>
    </row>
    <row r="164" spans="2:45" s="40" customFormat="1" ht="15">
      <c r="B164" s="93"/>
      <c r="C164" s="93"/>
      <c r="D164" s="91" t="s">
        <v>321</v>
      </c>
      <c r="E164" s="92" t="s">
        <v>165</v>
      </c>
      <c r="F164" s="83"/>
      <c r="G164" s="83"/>
      <c r="H164" s="143">
        <f t="shared" si="132"/>
        <v>0</v>
      </c>
      <c r="I164" s="83"/>
      <c r="J164" s="83"/>
      <c r="K164" s="143">
        <f t="shared" si="133"/>
        <v>0</v>
      </c>
      <c r="L164" s="79"/>
      <c r="M164" s="89"/>
      <c r="N164" s="147">
        <f t="shared" si="117"/>
        <v>0</v>
      </c>
      <c r="O164" s="148">
        <f t="shared" si="118"/>
        <v>0</v>
      </c>
      <c r="P164" s="148"/>
      <c r="Q164" s="83"/>
      <c r="R164" s="83"/>
      <c r="S164" s="143">
        <f t="shared" si="134"/>
        <v>0</v>
      </c>
      <c r="T164" s="83"/>
      <c r="U164" s="83"/>
      <c r="V164" s="143">
        <f t="shared" si="135"/>
        <v>0</v>
      </c>
      <c r="W164" s="143">
        <f t="shared" si="124"/>
        <v>0</v>
      </c>
      <c r="X164" s="79"/>
      <c r="Y164" s="89"/>
      <c r="Z164" s="90">
        <f t="shared" si="125"/>
        <v>0</v>
      </c>
      <c r="AA164" s="147">
        <f>IF(Parámetros!$D$19="N/A",0,W164-K164)</f>
        <v>0</v>
      </c>
      <c r="AB164" s="148">
        <f t="shared" si="119"/>
        <v>0</v>
      </c>
      <c r="AC164" s="148"/>
      <c r="AD164" s="83"/>
      <c r="AE164" s="83"/>
      <c r="AF164" s="143">
        <f t="shared" si="136"/>
        <v>0</v>
      </c>
      <c r="AG164" s="79"/>
      <c r="AH164" s="89"/>
      <c r="AI164" s="147">
        <f t="shared" si="120"/>
        <v>0</v>
      </c>
      <c r="AJ164" s="148">
        <f t="shared" si="121"/>
        <v>0</v>
      </c>
      <c r="AK164" s="148"/>
      <c r="AL164" s="83"/>
      <c r="AM164" s="83"/>
      <c r="AN164" s="143">
        <f t="shared" si="137"/>
        <v>0</v>
      </c>
      <c r="AO164" s="79"/>
      <c r="AP164" s="89"/>
      <c r="AQ164" s="147">
        <f t="shared" si="122"/>
        <v>0</v>
      </c>
      <c r="AR164" s="148">
        <f t="shared" si="123"/>
        <v>0</v>
      </c>
      <c r="AS164" s="148"/>
    </row>
    <row r="165" spans="2:45" s="40" customFormat="1" ht="15">
      <c r="B165" s="93"/>
      <c r="C165" s="93"/>
      <c r="D165" s="91" t="s">
        <v>322</v>
      </c>
      <c r="E165" s="92" t="s">
        <v>166</v>
      </c>
      <c r="F165" s="83"/>
      <c r="G165" s="83"/>
      <c r="H165" s="143">
        <f t="shared" si="132"/>
        <v>0</v>
      </c>
      <c r="I165" s="83"/>
      <c r="J165" s="83"/>
      <c r="K165" s="143">
        <f t="shared" si="133"/>
        <v>0</v>
      </c>
      <c r="L165" s="79"/>
      <c r="M165" s="89"/>
      <c r="N165" s="147">
        <f t="shared" si="117"/>
        <v>0</v>
      </c>
      <c r="O165" s="148">
        <f t="shared" si="118"/>
        <v>0</v>
      </c>
      <c r="P165" s="148"/>
      <c r="Q165" s="83"/>
      <c r="R165" s="83"/>
      <c r="S165" s="143">
        <f t="shared" si="134"/>
        <v>0</v>
      </c>
      <c r="T165" s="83"/>
      <c r="U165" s="83"/>
      <c r="V165" s="143">
        <f t="shared" si="135"/>
        <v>0</v>
      </c>
      <c r="W165" s="143">
        <f t="shared" si="124"/>
        <v>0</v>
      </c>
      <c r="X165" s="79"/>
      <c r="Y165" s="89"/>
      <c r="Z165" s="90">
        <f t="shared" si="125"/>
        <v>0</v>
      </c>
      <c r="AA165" s="147">
        <f>IF(Parámetros!$D$19="N/A",0,W165-K165)</f>
        <v>0</v>
      </c>
      <c r="AB165" s="148">
        <f t="shared" si="119"/>
        <v>0</v>
      </c>
      <c r="AC165" s="148"/>
      <c r="AD165" s="83"/>
      <c r="AE165" s="83"/>
      <c r="AF165" s="143">
        <f t="shared" si="136"/>
        <v>0</v>
      </c>
      <c r="AG165" s="79"/>
      <c r="AH165" s="89"/>
      <c r="AI165" s="147">
        <f t="shared" si="120"/>
        <v>0</v>
      </c>
      <c r="AJ165" s="148">
        <f t="shared" si="121"/>
        <v>0</v>
      </c>
      <c r="AK165" s="148"/>
      <c r="AL165" s="83"/>
      <c r="AM165" s="83"/>
      <c r="AN165" s="143">
        <f t="shared" si="137"/>
        <v>0</v>
      </c>
      <c r="AO165" s="79"/>
      <c r="AP165" s="89"/>
      <c r="AQ165" s="147">
        <f t="shared" si="122"/>
        <v>0</v>
      </c>
      <c r="AR165" s="148">
        <f t="shared" si="123"/>
        <v>0</v>
      </c>
      <c r="AS165" s="148"/>
    </row>
    <row r="166" spans="2:45" s="40" customFormat="1" ht="15">
      <c r="B166" s="93"/>
      <c r="C166" s="93"/>
      <c r="D166" s="91" t="s">
        <v>201</v>
      </c>
      <c r="E166" s="92" t="s">
        <v>167</v>
      </c>
      <c r="F166" s="83"/>
      <c r="G166" s="83"/>
      <c r="H166" s="143">
        <f t="shared" si="132"/>
        <v>0</v>
      </c>
      <c r="I166" s="83"/>
      <c r="J166" s="83"/>
      <c r="K166" s="143">
        <f t="shared" si="133"/>
        <v>0</v>
      </c>
      <c r="L166" s="79"/>
      <c r="M166" s="89"/>
      <c r="N166" s="147">
        <f t="shared" si="117"/>
        <v>0</v>
      </c>
      <c r="O166" s="148">
        <f t="shared" si="118"/>
        <v>0</v>
      </c>
      <c r="P166" s="148"/>
      <c r="Q166" s="83"/>
      <c r="R166" s="83"/>
      <c r="S166" s="143">
        <f t="shared" si="134"/>
        <v>0</v>
      </c>
      <c r="T166" s="83"/>
      <c r="U166" s="83"/>
      <c r="V166" s="143">
        <f t="shared" si="135"/>
        <v>0</v>
      </c>
      <c r="W166" s="143">
        <f t="shared" si="124"/>
        <v>0</v>
      </c>
      <c r="X166" s="79"/>
      <c r="Y166" s="89"/>
      <c r="Z166" s="90">
        <f t="shared" si="125"/>
        <v>0</v>
      </c>
      <c r="AA166" s="147">
        <f>IF(Parámetros!$D$19="N/A",0,W166-K166)</f>
        <v>0</v>
      </c>
      <c r="AB166" s="148">
        <f t="shared" si="119"/>
        <v>0</v>
      </c>
      <c r="AC166" s="148"/>
      <c r="AD166" s="83"/>
      <c r="AE166" s="83"/>
      <c r="AF166" s="143">
        <f t="shared" si="136"/>
        <v>0</v>
      </c>
      <c r="AG166" s="79"/>
      <c r="AH166" s="89"/>
      <c r="AI166" s="147">
        <f t="shared" si="120"/>
        <v>0</v>
      </c>
      <c r="AJ166" s="148">
        <f t="shared" si="121"/>
        <v>0</v>
      </c>
      <c r="AK166" s="148"/>
      <c r="AL166" s="83"/>
      <c r="AM166" s="83"/>
      <c r="AN166" s="143">
        <f t="shared" si="137"/>
        <v>0</v>
      </c>
      <c r="AO166" s="79"/>
      <c r="AP166" s="89"/>
      <c r="AQ166" s="147">
        <f t="shared" si="122"/>
        <v>0</v>
      </c>
      <c r="AR166" s="148">
        <f t="shared" si="123"/>
        <v>0</v>
      </c>
      <c r="AS166" s="148"/>
    </row>
    <row r="167" spans="2:45" s="40" customFormat="1" ht="15">
      <c r="B167" s="93"/>
      <c r="C167" s="93"/>
      <c r="D167" s="91" t="s">
        <v>202</v>
      </c>
      <c r="E167" s="92" t="s">
        <v>168</v>
      </c>
      <c r="F167" s="83"/>
      <c r="G167" s="83"/>
      <c r="H167" s="143">
        <f t="shared" si="132"/>
        <v>0</v>
      </c>
      <c r="I167" s="83"/>
      <c r="J167" s="83"/>
      <c r="K167" s="143">
        <f t="shared" si="133"/>
        <v>0</v>
      </c>
      <c r="L167" s="79"/>
      <c r="M167" s="89"/>
      <c r="N167" s="147">
        <f t="shared" si="117"/>
        <v>0</v>
      </c>
      <c r="O167" s="148">
        <f t="shared" si="118"/>
        <v>0</v>
      </c>
      <c r="P167" s="148"/>
      <c r="Q167" s="83"/>
      <c r="R167" s="83"/>
      <c r="S167" s="143">
        <f t="shared" si="134"/>
        <v>0</v>
      </c>
      <c r="T167" s="83"/>
      <c r="U167" s="83"/>
      <c r="V167" s="143">
        <f t="shared" si="135"/>
        <v>0</v>
      </c>
      <c r="W167" s="143">
        <f t="shared" si="124"/>
        <v>0</v>
      </c>
      <c r="X167" s="79"/>
      <c r="Y167" s="89"/>
      <c r="Z167" s="90">
        <f t="shared" si="125"/>
        <v>0</v>
      </c>
      <c r="AA167" s="147">
        <f>IF(Parámetros!$D$19="N/A",0,W167-K167)</f>
        <v>0</v>
      </c>
      <c r="AB167" s="148">
        <f t="shared" si="119"/>
        <v>0</v>
      </c>
      <c r="AC167" s="148"/>
      <c r="AD167" s="83"/>
      <c r="AE167" s="83"/>
      <c r="AF167" s="143">
        <f t="shared" si="136"/>
        <v>0</v>
      </c>
      <c r="AG167" s="79"/>
      <c r="AH167" s="89"/>
      <c r="AI167" s="147">
        <f t="shared" si="120"/>
        <v>0</v>
      </c>
      <c r="AJ167" s="148">
        <f t="shared" si="121"/>
        <v>0</v>
      </c>
      <c r="AK167" s="148"/>
      <c r="AL167" s="83"/>
      <c r="AM167" s="83"/>
      <c r="AN167" s="143">
        <f t="shared" si="137"/>
        <v>0</v>
      </c>
      <c r="AO167" s="79"/>
      <c r="AP167" s="89"/>
      <c r="AQ167" s="147">
        <f t="shared" si="122"/>
        <v>0</v>
      </c>
      <c r="AR167" s="148">
        <f t="shared" si="123"/>
        <v>0</v>
      </c>
      <c r="AS167" s="148"/>
    </row>
    <row r="168" spans="2:45" s="40" customFormat="1" ht="39" customHeight="1">
      <c r="B168" s="93"/>
      <c r="C168" s="93"/>
      <c r="D168" s="89"/>
      <c r="E168" s="115" t="s">
        <v>107</v>
      </c>
      <c r="F168" s="116">
        <f>SUM(F24:F167)</f>
        <v>100</v>
      </c>
      <c r="G168" s="116">
        <f>SUM(G24:G167)</f>
        <v>0</v>
      </c>
      <c r="H168" s="145">
        <f>+H51+H53+H92+H131+H166+H167</f>
        <v>100</v>
      </c>
      <c r="I168" s="116">
        <f aca="true" t="shared" si="138" ref="I168:J168">SUM(I24:I167)</f>
        <v>120</v>
      </c>
      <c r="J168" s="116">
        <f t="shared" si="138"/>
        <v>0</v>
      </c>
      <c r="K168" s="145">
        <f>+K51+K53+K92+K131+K166+K167</f>
        <v>120</v>
      </c>
      <c r="L168" s="79">
        <f aca="true" t="shared" si="139" ref="L168:N168">+L51+L53+L92+L131+L166+L167</f>
        <v>0</v>
      </c>
      <c r="M168" s="89">
        <f t="shared" si="139"/>
        <v>0</v>
      </c>
      <c r="N168" s="145">
        <f t="shared" si="139"/>
        <v>20</v>
      </c>
      <c r="O168" s="151"/>
      <c r="P168" s="151"/>
      <c r="Q168" s="116">
        <f aca="true" t="shared" si="140" ref="Q168">SUM(Q24:Q167)</f>
        <v>60</v>
      </c>
      <c r="R168" s="116">
        <f aca="true" t="shared" si="141" ref="R168">SUM(R24:R167)</f>
        <v>0</v>
      </c>
      <c r="S168" s="145">
        <f>+S51+S53+S92+S131+S166+S167</f>
        <v>60</v>
      </c>
      <c r="T168" s="116">
        <f aca="true" t="shared" si="142" ref="T168">SUM(T24:T167)</f>
        <v>70</v>
      </c>
      <c r="U168" s="116">
        <f aca="true" t="shared" si="143" ref="U168">SUM(U24:U167)</f>
        <v>0</v>
      </c>
      <c r="V168" s="145">
        <f>+V51+V53+V92+V131+V166+V167</f>
        <v>70</v>
      </c>
      <c r="W168" s="145">
        <f aca="true" t="shared" si="144" ref="W168">+W51+W53+W92+W131+W166+W167</f>
        <v>130</v>
      </c>
      <c r="X168" s="79"/>
      <c r="Y168" s="89"/>
      <c r="Z168" s="89"/>
      <c r="AA168" s="147">
        <f>IF(Parámetros!$D$19="N/A",0,W168-K168)</f>
        <v>0</v>
      </c>
      <c r="AB168" s="151"/>
      <c r="AC168" s="151"/>
      <c r="AD168" s="116">
        <f aca="true" t="shared" si="145" ref="AD168">SUM(AD24:AD167)</f>
        <v>120</v>
      </c>
      <c r="AE168" s="116">
        <f aca="true" t="shared" si="146" ref="AE168">SUM(AE24:AE167)</f>
        <v>0</v>
      </c>
      <c r="AF168" s="145">
        <f>+AF51+AF53+AF92+AF131+AF166+AF167</f>
        <v>120</v>
      </c>
      <c r="AG168" s="79"/>
      <c r="AH168" s="89"/>
      <c r="AI168" s="147">
        <f>+AI51+AI53+AI92+AI131+AI166+AI167</f>
        <v>0</v>
      </c>
      <c r="AJ168" s="151"/>
      <c r="AK168" s="151"/>
      <c r="AL168" s="116">
        <f aca="true" t="shared" si="147" ref="AL168">SUM(AL24:AL167)</f>
        <v>140</v>
      </c>
      <c r="AM168" s="116">
        <f aca="true" t="shared" si="148" ref="AM168">SUM(AM24:AM167)</f>
        <v>0</v>
      </c>
      <c r="AN168" s="145">
        <f>+AN51+AN53+AN92+AN131+AN166+AN167</f>
        <v>140</v>
      </c>
      <c r="AO168" s="79"/>
      <c r="AP168" s="89"/>
      <c r="AQ168" s="147"/>
      <c r="AR168" s="151"/>
      <c r="AS168" s="151"/>
    </row>
    <row r="169" spans="2:45" s="40" customFormat="1" ht="15">
      <c r="B169" s="93"/>
      <c r="C169" s="93"/>
      <c r="D169" s="117"/>
      <c r="E169" s="117"/>
      <c r="F169" s="118"/>
      <c r="G169" s="118"/>
      <c r="H169" s="146"/>
      <c r="I169" s="118"/>
      <c r="J169" s="118"/>
      <c r="K169" s="146"/>
      <c r="L169" s="119"/>
      <c r="M169" s="117"/>
      <c r="N169" s="152"/>
      <c r="O169" s="152"/>
      <c r="P169" s="152"/>
      <c r="Q169" s="118"/>
      <c r="R169" s="118"/>
      <c r="S169" s="146"/>
      <c r="T169" s="118"/>
      <c r="U169" s="118"/>
      <c r="V169" s="146"/>
      <c r="W169" s="146"/>
      <c r="X169" s="119"/>
      <c r="Y169" s="117"/>
      <c r="Z169" s="117"/>
      <c r="AA169" s="152"/>
      <c r="AB169" s="152"/>
      <c r="AC169" s="152"/>
      <c r="AD169" s="118"/>
      <c r="AE169" s="118"/>
      <c r="AF169" s="146"/>
      <c r="AG169" s="119"/>
      <c r="AH169" s="117"/>
      <c r="AI169" s="152"/>
      <c r="AJ169" s="152"/>
      <c r="AK169" s="152"/>
      <c r="AL169" s="118"/>
      <c r="AM169" s="118"/>
      <c r="AN169" s="146"/>
      <c r="AO169" s="119"/>
      <c r="AP169" s="117"/>
      <c r="AQ169" s="152"/>
      <c r="AR169" s="152"/>
      <c r="AS169" s="152"/>
    </row>
    <row r="170" spans="2:45" s="40" customFormat="1" ht="15">
      <c r="B170" s="93"/>
      <c r="C170" s="93"/>
      <c r="D170" s="89"/>
      <c r="E170" s="120" t="s">
        <v>108</v>
      </c>
      <c r="F170" s="83"/>
      <c r="G170" s="83"/>
      <c r="H170" s="143"/>
      <c r="I170" s="83"/>
      <c r="J170" s="83"/>
      <c r="K170" s="143"/>
      <c r="L170" s="79"/>
      <c r="M170" s="89"/>
      <c r="N170" s="151"/>
      <c r="O170" s="151"/>
      <c r="P170" s="151"/>
      <c r="Q170" s="83"/>
      <c r="R170" s="83"/>
      <c r="S170" s="143"/>
      <c r="T170" s="83"/>
      <c r="U170" s="83"/>
      <c r="V170" s="143"/>
      <c r="W170" s="143"/>
      <c r="X170" s="79"/>
      <c r="Y170" s="89"/>
      <c r="Z170" s="89"/>
      <c r="AA170" s="151"/>
      <c r="AB170" s="151"/>
      <c r="AC170" s="151"/>
      <c r="AD170" s="79"/>
      <c r="AE170" s="79"/>
      <c r="AF170" s="143"/>
      <c r="AG170" s="79"/>
      <c r="AH170" s="89"/>
      <c r="AI170" s="151"/>
      <c r="AJ170" s="151"/>
      <c r="AK170" s="151"/>
      <c r="AL170" s="83"/>
      <c r="AM170" s="83"/>
      <c r="AN170" s="143"/>
      <c r="AO170" s="79"/>
      <c r="AP170" s="89"/>
      <c r="AQ170" s="151"/>
      <c r="AR170" s="151"/>
      <c r="AS170" s="151"/>
    </row>
    <row r="171" spans="2:45" s="40" customFormat="1" ht="15">
      <c r="B171" s="93"/>
      <c r="C171" s="93"/>
      <c r="D171" s="89"/>
      <c r="E171" s="89"/>
      <c r="F171" s="83"/>
      <c r="G171" s="83"/>
      <c r="H171" s="143"/>
      <c r="I171" s="83"/>
      <c r="J171" s="83"/>
      <c r="K171" s="143"/>
      <c r="L171" s="79"/>
      <c r="M171" s="89"/>
      <c r="N171" s="151"/>
      <c r="O171" s="151"/>
      <c r="P171" s="151"/>
      <c r="Q171" s="83"/>
      <c r="R171" s="83"/>
      <c r="S171" s="143"/>
      <c r="T171" s="83"/>
      <c r="U171" s="83"/>
      <c r="V171" s="143"/>
      <c r="W171" s="143"/>
      <c r="X171" s="79"/>
      <c r="Y171" s="89"/>
      <c r="Z171" s="89"/>
      <c r="AA171" s="151"/>
      <c r="AB171" s="151"/>
      <c r="AC171" s="151"/>
      <c r="AD171" s="79"/>
      <c r="AE171" s="79"/>
      <c r="AF171" s="143"/>
      <c r="AG171" s="79"/>
      <c r="AH171" s="89"/>
      <c r="AI171" s="151"/>
      <c r="AJ171" s="151"/>
      <c r="AK171" s="151"/>
      <c r="AL171" s="83"/>
      <c r="AM171" s="83"/>
      <c r="AN171" s="143"/>
      <c r="AO171" s="79"/>
      <c r="AP171" s="89"/>
      <c r="AQ171" s="151"/>
      <c r="AR171" s="151"/>
      <c r="AS171" s="151"/>
    </row>
    <row r="172" spans="2:45" s="40" customFormat="1" ht="15">
      <c r="B172" s="93"/>
      <c r="C172" s="93"/>
      <c r="D172" s="89"/>
      <c r="E172" s="89"/>
      <c r="F172" s="83"/>
      <c r="G172" s="83"/>
      <c r="H172" s="143"/>
      <c r="I172" s="83"/>
      <c r="J172" s="83"/>
      <c r="K172" s="143"/>
      <c r="L172" s="79"/>
      <c r="M172" s="89"/>
      <c r="N172" s="151"/>
      <c r="O172" s="151"/>
      <c r="P172" s="151"/>
      <c r="Q172" s="83"/>
      <c r="R172" s="83"/>
      <c r="S172" s="143"/>
      <c r="T172" s="83"/>
      <c r="U172" s="83"/>
      <c r="V172" s="143"/>
      <c r="W172" s="143"/>
      <c r="X172" s="79"/>
      <c r="Y172" s="89"/>
      <c r="Z172" s="89"/>
      <c r="AA172" s="151"/>
      <c r="AB172" s="151"/>
      <c r="AC172" s="151"/>
      <c r="AD172" s="79"/>
      <c r="AE172" s="79"/>
      <c r="AF172" s="143"/>
      <c r="AG172" s="79"/>
      <c r="AH172" s="89"/>
      <c r="AI172" s="151"/>
      <c r="AJ172" s="151"/>
      <c r="AK172" s="151"/>
      <c r="AL172" s="83"/>
      <c r="AM172" s="83"/>
      <c r="AN172" s="143"/>
      <c r="AO172" s="79"/>
      <c r="AP172" s="89"/>
      <c r="AQ172" s="151"/>
      <c r="AR172" s="151"/>
      <c r="AS172" s="151"/>
    </row>
    <row r="173" spans="2:45" s="40" customFormat="1" ht="15">
      <c r="B173" s="93"/>
      <c r="C173" s="93"/>
      <c r="D173" s="89"/>
      <c r="E173" s="89"/>
      <c r="F173" s="83"/>
      <c r="G173" s="83"/>
      <c r="H173" s="143"/>
      <c r="I173" s="83"/>
      <c r="J173" s="83"/>
      <c r="K173" s="143"/>
      <c r="L173" s="79"/>
      <c r="M173" s="89"/>
      <c r="N173" s="151"/>
      <c r="O173" s="151"/>
      <c r="P173" s="151"/>
      <c r="Q173" s="83"/>
      <c r="R173" s="83"/>
      <c r="S173" s="143"/>
      <c r="T173" s="83"/>
      <c r="U173" s="83"/>
      <c r="V173" s="143"/>
      <c r="W173" s="143"/>
      <c r="X173" s="79"/>
      <c r="Y173" s="89"/>
      <c r="Z173" s="89"/>
      <c r="AA173" s="151"/>
      <c r="AB173" s="151"/>
      <c r="AC173" s="151"/>
      <c r="AD173" s="79"/>
      <c r="AE173" s="79"/>
      <c r="AF173" s="143"/>
      <c r="AG173" s="79"/>
      <c r="AH173" s="89"/>
      <c r="AI173" s="151"/>
      <c r="AJ173" s="151"/>
      <c r="AK173" s="151"/>
      <c r="AL173" s="83"/>
      <c r="AM173" s="83"/>
      <c r="AN173" s="143"/>
      <c r="AO173" s="79"/>
      <c r="AP173" s="89"/>
      <c r="AQ173" s="151"/>
      <c r="AR173" s="151"/>
      <c r="AS173" s="151"/>
    </row>
    <row r="174" spans="2:45" s="40" customFormat="1" ht="15">
      <c r="B174" s="93"/>
      <c r="C174" s="93"/>
      <c r="D174" s="89"/>
      <c r="E174" s="89"/>
      <c r="F174" s="83"/>
      <c r="G174" s="83"/>
      <c r="H174" s="143"/>
      <c r="I174" s="83"/>
      <c r="J174" s="83"/>
      <c r="K174" s="143"/>
      <c r="L174" s="79"/>
      <c r="M174" s="89"/>
      <c r="N174" s="151"/>
      <c r="O174" s="151"/>
      <c r="P174" s="151"/>
      <c r="Q174" s="83"/>
      <c r="R174" s="83"/>
      <c r="S174" s="143"/>
      <c r="T174" s="83"/>
      <c r="U174" s="83"/>
      <c r="V174" s="143"/>
      <c r="W174" s="143"/>
      <c r="X174" s="79"/>
      <c r="Y174" s="89"/>
      <c r="Z174" s="89"/>
      <c r="AA174" s="151"/>
      <c r="AB174" s="151"/>
      <c r="AC174" s="151"/>
      <c r="AD174" s="79"/>
      <c r="AE174" s="79"/>
      <c r="AF174" s="143"/>
      <c r="AG174" s="79"/>
      <c r="AH174" s="89"/>
      <c r="AI174" s="151"/>
      <c r="AJ174" s="151"/>
      <c r="AK174" s="151"/>
      <c r="AL174" s="83"/>
      <c r="AM174" s="83"/>
      <c r="AN174" s="143"/>
      <c r="AO174" s="79"/>
      <c r="AP174" s="89"/>
      <c r="AQ174" s="151"/>
      <c r="AR174" s="151"/>
      <c r="AS174" s="151"/>
    </row>
    <row r="175" spans="2:45" s="40" customFormat="1" ht="15">
      <c r="B175" s="93"/>
      <c r="C175" s="93"/>
      <c r="D175" s="89"/>
      <c r="E175" s="89"/>
      <c r="F175" s="83"/>
      <c r="G175" s="83"/>
      <c r="H175" s="143"/>
      <c r="I175" s="83"/>
      <c r="J175" s="83"/>
      <c r="K175" s="143"/>
      <c r="L175" s="79"/>
      <c r="M175" s="89"/>
      <c r="N175" s="151"/>
      <c r="O175" s="151"/>
      <c r="P175" s="151"/>
      <c r="Q175" s="83"/>
      <c r="R175" s="83"/>
      <c r="S175" s="143"/>
      <c r="T175" s="83"/>
      <c r="U175" s="83"/>
      <c r="V175" s="143"/>
      <c r="W175" s="143"/>
      <c r="X175" s="79"/>
      <c r="Y175" s="89"/>
      <c r="Z175" s="89"/>
      <c r="AA175" s="151"/>
      <c r="AB175" s="151"/>
      <c r="AC175" s="151"/>
      <c r="AD175" s="79"/>
      <c r="AE175" s="79"/>
      <c r="AF175" s="143"/>
      <c r="AG175" s="79"/>
      <c r="AH175" s="89"/>
      <c r="AI175" s="151"/>
      <c r="AJ175" s="151"/>
      <c r="AK175" s="151"/>
      <c r="AL175" s="83"/>
      <c r="AM175" s="83"/>
      <c r="AN175" s="143"/>
      <c r="AO175" s="79"/>
      <c r="AP175" s="89"/>
      <c r="AQ175" s="151"/>
      <c r="AR175" s="151"/>
      <c r="AS175" s="151"/>
    </row>
    <row r="176" spans="2:45" s="40" customFormat="1" ht="15">
      <c r="B176" s="93"/>
      <c r="C176" s="93"/>
      <c r="D176" s="89"/>
      <c r="E176" s="89"/>
      <c r="F176" s="83"/>
      <c r="G176" s="83"/>
      <c r="H176" s="143"/>
      <c r="I176" s="83"/>
      <c r="J176" s="83"/>
      <c r="K176" s="143"/>
      <c r="L176" s="79"/>
      <c r="M176" s="89"/>
      <c r="N176" s="151"/>
      <c r="O176" s="151"/>
      <c r="P176" s="151"/>
      <c r="Q176" s="83"/>
      <c r="R176" s="83"/>
      <c r="S176" s="143"/>
      <c r="T176" s="83"/>
      <c r="U176" s="83"/>
      <c r="V176" s="143"/>
      <c r="W176" s="143"/>
      <c r="X176" s="79"/>
      <c r="Y176" s="89"/>
      <c r="Z176" s="89"/>
      <c r="AA176" s="151"/>
      <c r="AB176" s="151"/>
      <c r="AC176" s="151"/>
      <c r="AD176" s="79"/>
      <c r="AE176" s="79"/>
      <c r="AF176" s="143"/>
      <c r="AG176" s="79"/>
      <c r="AH176" s="89"/>
      <c r="AI176" s="151"/>
      <c r="AJ176" s="151"/>
      <c r="AK176" s="151"/>
      <c r="AL176" s="83"/>
      <c r="AM176" s="83"/>
      <c r="AN176" s="143"/>
      <c r="AO176" s="79"/>
      <c r="AP176" s="89"/>
      <c r="AQ176" s="151"/>
      <c r="AR176" s="151"/>
      <c r="AS176" s="151"/>
    </row>
    <row r="177" spans="2:45" s="40" customFormat="1" ht="15">
      <c r="B177" s="93"/>
      <c r="C177" s="93"/>
      <c r="D177" s="89"/>
      <c r="E177" s="121" t="s">
        <v>109</v>
      </c>
      <c r="F177" s="83"/>
      <c r="G177" s="83"/>
      <c r="H177" s="145"/>
      <c r="I177" s="83"/>
      <c r="J177" s="83"/>
      <c r="K177" s="145"/>
      <c r="L177" s="79"/>
      <c r="M177" s="89"/>
      <c r="N177" s="151"/>
      <c r="O177" s="151"/>
      <c r="P177" s="151"/>
      <c r="Q177" s="83"/>
      <c r="R177" s="83"/>
      <c r="S177" s="145"/>
      <c r="T177" s="116"/>
      <c r="U177" s="116"/>
      <c r="V177" s="145"/>
      <c r="W177" s="145"/>
      <c r="X177" s="79"/>
      <c r="Y177" s="89"/>
      <c r="Z177" s="89"/>
      <c r="AA177" s="151"/>
      <c r="AB177" s="151"/>
      <c r="AC177" s="151"/>
      <c r="AD177" s="89"/>
      <c r="AE177" s="89"/>
      <c r="AF177" s="145"/>
      <c r="AG177" s="79"/>
      <c r="AH177" s="89"/>
      <c r="AI177" s="151"/>
      <c r="AJ177" s="151"/>
      <c r="AK177" s="151"/>
      <c r="AL177" s="83"/>
      <c r="AM177" s="83"/>
      <c r="AN177" s="145"/>
      <c r="AO177" s="79"/>
      <c r="AP177" s="89"/>
      <c r="AQ177" s="151"/>
      <c r="AR177" s="151"/>
      <c r="AS177" s="151"/>
    </row>
    <row r="178" spans="2:45" s="40" customFormat="1" ht="15">
      <c r="B178" s="93"/>
      <c r="C178" s="93"/>
      <c r="D178" s="89"/>
      <c r="E178" s="89"/>
      <c r="F178" s="83"/>
      <c r="G178" s="83"/>
      <c r="H178" s="143"/>
      <c r="I178" s="83"/>
      <c r="J178" s="83"/>
      <c r="K178" s="143"/>
      <c r="L178" s="79"/>
      <c r="M178" s="89"/>
      <c r="N178" s="151"/>
      <c r="O178" s="151"/>
      <c r="P178" s="151"/>
      <c r="Q178" s="83"/>
      <c r="R178" s="83"/>
      <c r="S178" s="143"/>
      <c r="T178" s="83"/>
      <c r="U178" s="83"/>
      <c r="V178" s="143"/>
      <c r="W178" s="143"/>
      <c r="X178" s="79"/>
      <c r="Y178" s="89"/>
      <c r="Z178" s="89"/>
      <c r="AA178" s="151"/>
      <c r="AB178" s="151"/>
      <c r="AC178" s="151"/>
      <c r="AD178" s="79"/>
      <c r="AE178" s="79"/>
      <c r="AF178" s="143"/>
      <c r="AG178" s="79"/>
      <c r="AH178" s="89"/>
      <c r="AI178" s="151"/>
      <c r="AJ178" s="151"/>
      <c r="AK178" s="151"/>
      <c r="AL178" s="83"/>
      <c r="AM178" s="83"/>
      <c r="AN178" s="143"/>
      <c r="AO178" s="79"/>
      <c r="AP178" s="89"/>
      <c r="AQ178" s="151"/>
      <c r="AR178" s="151"/>
      <c r="AS178" s="151"/>
    </row>
    <row r="179" spans="2:45" s="40" customFormat="1" ht="15">
      <c r="B179" s="93"/>
      <c r="C179" s="93"/>
      <c r="D179" s="89"/>
      <c r="E179" s="121" t="s">
        <v>110</v>
      </c>
      <c r="F179" s="83"/>
      <c r="G179" s="83"/>
      <c r="H179" s="145"/>
      <c r="I179" s="83"/>
      <c r="J179" s="83"/>
      <c r="K179" s="145"/>
      <c r="L179" s="89"/>
      <c r="M179" s="89"/>
      <c r="N179" s="153"/>
      <c r="O179" s="153"/>
      <c r="P179" s="153"/>
      <c r="Q179" s="83"/>
      <c r="R179" s="83"/>
      <c r="S179" s="145"/>
      <c r="T179" s="116"/>
      <c r="U179" s="116"/>
      <c r="V179" s="145"/>
      <c r="W179" s="145"/>
      <c r="X179" s="122"/>
      <c r="Y179" s="122"/>
      <c r="Z179" s="122"/>
      <c r="AA179" s="153"/>
      <c r="AB179" s="153"/>
      <c r="AC179" s="153"/>
      <c r="AD179" s="122"/>
      <c r="AE179" s="122"/>
      <c r="AF179" s="145"/>
      <c r="AG179" s="122"/>
      <c r="AH179" s="122"/>
      <c r="AI179" s="153"/>
      <c r="AJ179" s="153"/>
      <c r="AK179" s="153"/>
      <c r="AL179" s="83"/>
      <c r="AM179" s="83"/>
      <c r="AN179" s="145"/>
      <c r="AO179" s="122"/>
      <c r="AP179" s="122"/>
      <c r="AQ179" s="153"/>
      <c r="AR179" s="153"/>
      <c r="AS179" s="153"/>
    </row>
    <row r="180" spans="2:39" s="40" customFormat="1" ht="15">
      <c r="B180" s="123"/>
      <c r="C180" s="123"/>
      <c r="F180" s="41"/>
      <c r="G180" s="41"/>
      <c r="L180" s="124"/>
      <c r="M180" s="124"/>
      <c r="AL180" s="42"/>
      <c r="AM180" s="42"/>
    </row>
    <row r="181" spans="2:39" s="40" customFormat="1" ht="15">
      <c r="B181" s="123"/>
      <c r="C181" s="123"/>
      <c r="F181" s="41"/>
      <c r="G181" s="41"/>
      <c r="L181" s="124"/>
      <c r="M181" s="124"/>
      <c r="AL181" s="42"/>
      <c r="AM181" s="42"/>
    </row>
    <row r="182" spans="2:39" s="40" customFormat="1" ht="15">
      <c r="B182" s="123"/>
      <c r="C182" s="123"/>
      <c r="F182" s="41"/>
      <c r="G182" s="41"/>
      <c r="L182" s="124"/>
      <c r="M182" s="124"/>
      <c r="AL182" s="42"/>
      <c r="AM182" s="42"/>
    </row>
    <row r="183" spans="2:39" s="40" customFormat="1" ht="15">
      <c r="B183" s="93"/>
      <c r="C183" s="93"/>
      <c r="D183" s="125"/>
      <c r="E183" s="126" t="s">
        <v>83</v>
      </c>
      <c r="F183" s="127"/>
      <c r="G183" s="127"/>
      <c r="H183" s="126" t="s">
        <v>85</v>
      </c>
      <c r="I183" s="128"/>
      <c r="J183" s="128"/>
      <c r="L183" s="124"/>
      <c r="M183" s="124"/>
      <c r="AL183" s="42"/>
      <c r="AM183" s="42"/>
    </row>
    <row r="184" spans="2:39" s="40" customFormat="1" ht="15">
      <c r="B184" s="93"/>
      <c r="C184" s="93"/>
      <c r="D184" s="129" t="s">
        <v>87</v>
      </c>
      <c r="E184" s="125"/>
      <c r="F184" s="130"/>
      <c r="G184" s="130"/>
      <c r="H184" s="126"/>
      <c r="I184" s="128"/>
      <c r="J184" s="128"/>
      <c r="L184" s="124"/>
      <c r="M184" s="124"/>
      <c r="AL184" s="42"/>
      <c r="AM184" s="42"/>
    </row>
    <row r="185" spans="2:39" s="40" customFormat="1" ht="15">
      <c r="B185" s="93"/>
      <c r="C185" s="93"/>
      <c r="D185" s="129" t="s">
        <v>88</v>
      </c>
      <c r="E185" s="125"/>
      <c r="F185" s="130"/>
      <c r="G185" s="130"/>
      <c r="H185" s="126"/>
      <c r="I185" s="128"/>
      <c r="J185" s="128"/>
      <c r="L185" s="124"/>
      <c r="M185" s="124"/>
      <c r="AL185" s="42"/>
      <c r="AM185" s="42"/>
    </row>
    <row r="186" spans="2:39" s="40" customFormat="1" ht="15">
      <c r="B186" s="93"/>
      <c r="C186" s="93"/>
      <c r="D186" s="129" t="s">
        <v>89</v>
      </c>
      <c r="E186" s="125"/>
      <c r="F186" s="130"/>
      <c r="G186" s="130"/>
      <c r="H186" s="126"/>
      <c r="I186" s="128"/>
      <c r="J186" s="128"/>
      <c r="L186" s="124"/>
      <c r="M186" s="124"/>
      <c r="AL186" s="42"/>
      <c r="AM186" s="42"/>
    </row>
    <row r="187" spans="2:3" ht="15">
      <c r="B187" s="123"/>
      <c r="C187" s="123"/>
    </row>
    <row r="188" spans="2:3" ht="15">
      <c r="B188" s="123"/>
      <c r="C188" s="123"/>
    </row>
    <row r="189" spans="2:3" ht="15">
      <c r="B189" s="123"/>
      <c r="C189" s="123"/>
    </row>
    <row r="190" spans="2:3" ht="15">
      <c r="B190" s="123"/>
      <c r="C190" s="123"/>
    </row>
    <row r="191" spans="2:3" ht="15">
      <c r="B191" s="123"/>
      <c r="C191" s="123"/>
    </row>
    <row r="192" spans="2:3" ht="15">
      <c r="B192" s="123"/>
      <c r="C192" s="123"/>
    </row>
    <row r="193" spans="2:39" ht="15">
      <c r="B193" s="123"/>
      <c r="C193" s="123"/>
      <c r="F193" s="124"/>
      <c r="G193" s="124"/>
      <c r="AL193" s="124"/>
      <c r="AM193" s="124"/>
    </row>
    <row r="194" spans="2:39" ht="15">
      <c r="B194" s="123"/>
      <c r="C194" s="123"/>
      <c r="F194" s="124"/>
      <c r="G194" s="124"/>
      <c r="AL194" s="124"/>
      <c r="AM194" s="124"/>
    </row>
    <row r="195" spans="2:39" ht="15">
      <c r="B195" s="123"/>
      <c r="C195" s="123"/>
      <c r="F195" s="124"/>
      <c r="G195" s="124"/>
      <c r="AL195" s="124"/>
      <c r="AM195" s="124"/>
    </row>
    <row r="196" spans="2:39" ht="15">
      <c r="B196" s="123"/>
      <c r="C196" s="123"/>
      <c r="F196" s="124"/>
      <c r="G196" s="124"/>
      <c r="AL196" s="124"/>
      <c r="AM196" s="124"/>
    </row>
    <row r="197" spans="2:39" ht="15">
      <c r="B197" s="123"/>
      <c r="C197" s="123"/>
      <c r="F197" s="124"/>
      <c r="G197" s="124"/>
      <c r="AL197" s="124"/>
      <c r="AM197" s="124"/>
    </row>
    <row r="198" spans="2:39" ht="15">
      <c r="B198" s="123"/>
      <c r="C198" s="123"/>
      <c r="F198" s="124"/>
      <c r="G198" s="124"/>
      <c r="AL198" s="124"/>
      <c r="AM198" s="124"/>
    </row>
    <row r="199" spans="2:39" ht="15">
      <c r="B199" s="123"/>
      <c r="C199" s="123"/>
      <c r="F199" s="124"/>
      <c r="G199" s="124"/>
      <c r="AL199" s="124"/>
      <c r="AM199" s="124"/>
    </row>
    <row r="200" spans="2:39" ht="15">
      <c r="B200" s="123"/>
      <c r="C200" s="123"/>
      <c r="F200" s="124"/>
      <c r="G200" s="124"/>
      <c r="AL200" s="124"/>
      <c r="AM200" s="124"/>
    </row>
    <row r="201" spans="2:39" ht="15">
      <c r="B201" s="123"/>
      <c r="C201" s="123"/>
      <c r="F201" s="124"/>
      <c r="G201" s="124"/>
      <c r="AL201" s="124"/>
      <c r="AM201" s="124"/>
    </row>
    <row r="202" spans="2:39" ht="15">
      <c r="B202" s="123"/>
      <c r="C202" s="123"/>
      <c r="F202" s="124"/>
      <c r="G202" s="124"/>
      <c r="AL202" s="124"/>
      <c r="AM202" s="124"/>
    </row>
    <row r="203" spans="2:39" ht="15">
      <c r="B203" s="123"/>
      <c r="C203" s="123"/>
      <c r="F203" s="124"/>
      <c r="G203" s="124"/>
      <c r="AL203" s="124"/>
      <c r="AM203" s="124"/>
    </row>
    <row r="204" spans="2:39" ht="15">
      <c r="B204" s="123"/>
      <c r="C204" s="123"/>
      <c r="F204" s="124"/>
      <c r="G204" s="124"/>
      <c r="AL204" s="124"/>
      <c r="AM204" s="124"/>
    </row>
    <row r="205" spans="2:39" ht="15">
      <c r="B205" s="123"/>
      <c r="C205" s="123"/>
      <c r="F205" s="124"/>
      <c r="G205" s="124"/>
      <c r="AL205" s="124"/>
      <c r="AM205" s="124"/>
    </row>
    <row r="206" spans="2:39" ht="15">
      <c r="B206" s="123"/>
      <c r="C206" s="123"/>
      <c r="F206" s="124"/>
      <c r="G206" s="124"/>
      <c r="AL206" s="124"/>
      <c r="AM206" s="124"/>
    </row>
    <row r="207" spans="2:39" ht="15">
      <c r="B207" s="123"/>
      <c r="C207" s="123"/>
      <c r="F207" s="124"/>
      <c r="G207" s="124"/>
      <c r="AL207" s="124"/>
      <c r="AM207" s="124"/>
    </row>
    <row r="208" spans="2:39" ht="15">
      <c r="B208" s="123"/>
      <c r="C208" s="123"/>
      <c r="F208" s="124"/>
      <c r="G208" s="124"/>
      <c r="AL208" s="124"/>
      <c r="AM208" s="124"/>
    </row>
    <row r="209" spans="2:39" ht="15">
      <c r="B209" s="123"/>
      <c r="C209" s="123"/>
      <c r="F209" s="124"/>
      <c r="G209" s="124"/>
      <c r="AL209" s="124"/>
      <c r="AM209" s="124"/>
    </row>
    <row r="210" spans="2:39" ht="15">
      <c r="B210" s="123"/>
      <c r="C210" s="123"/>
      <c r="F210" s="124"/>
      <c r="G210" s="124"/>
      <c r="AL210" s="124"/>
      <c r="AM210" s="124"/>
    </row>
    <row r="211" spans="2:39" ht="15">
      <c r="B211" s="123"/>
      <c r="C211" s="123"/>
      <c r="F211" s="124"/>
      <c r="G211" s="124"/>
      <c r="AL211" s="124"/>
      <c r="AM211" s="124"/>
    </row>
    <row r="212" spans="2:39" ht="15">
      <c r="B212" s="123"/>
      <c r="C212" s="123"/>
      <c r="F212" s="124"/>
      <c r="G212" s="124"/>
      <c r="AL212" s="124"/>
      <c r="AM212" s="124"/>
    </row>
    <row r="213" spans="2:39" ht="15">
      <c r="B213" s="123"/>
      <c r="C213" s="123"/>
      <c r="F213" s="124"/>
      <c r="G213" s="124"/>
      <c r="AL213" s="124"/>
      <c r="AM213" s="124"/>
    </row>
    <row r="214" spans="2:39" ht="15">
      <c r="B214" s="123"/>
      <c r="C214" s="123"/>
      <c r="F214" s="124"/>
      <c r="G214" s="124"/>
      <c r="AL214" s="124"/>
      <c r="AM214" s="124"/>
    </row>
    <row r="215" spans="2:39" ht="15">
      <c r="B215" s="123"/>
      <c r="C215" s="123"/>
      <c r="F215" s="124"/>
      <c r="G215" s="124"/>
      <c r="AL215" s="124"/>
      <c r="AM215" s="124"/>
    </row>
    <row r="216" spans="2:39" ht="15">
      <c r="B216" s="123"/>
      <c r="C216" s="123"/>
      <c r="F216" s="124"/>
      <c r="G216" s="124"/>
      <c r="AL216" s="124"/>
      <c r="AM216" s="124"/>
    </row>
    <row r="217" spans="2:39" ht="15">
      <c r="B217" s="123"/>
      <c r="C217" s="123"/>
      <c r="F217" s="124"/>
      <c r="G217" s="124"/>
      <c r="AL217" s="124"/>
      <c r="AM217" s="124"/>
    </row>
    <row r="218" spans="2:39" ht="15">
      <c r="B218" s="123"/>
      <c r="C218" s="123"/>
      <c r="F218" s="124"/>
      <c r="G218" s="124"/>
      <c r="AL218" s="124"/>
      <c r="AM218" s="124"/>
    </row>
    <row r="219" spans="2:39" ht="15">
      <c r="B219" s="123"/>
      <c r="C219" s="123"/>
      <c r="F219" s="124"/>
      <c r="G219" s="124"/>
      <c r="AL219" s="124"/>
      <c r="AM219" s="124"/>
    </row>
    <row r="220" spans="2:39" ht="15">
      <c r="B220" s="123"/>
      <c r="C220" s="123"/>
      <c r="F220" s="124"/>
      <c r="G220" s="124"/>
      <c r="AL220" s="124"/>
      <c r="AM220" s="124"/>
    </row>
    <row r="221" spans="2:39" ht="15">
      <c r="B221" s="123"/>
      <c r="C221" s="123"/>
      <c r="F221" s="124"/>
      <c r="G221" s="124"/>
      <c r="AL221" s="124"/>
      <c r="AM221" s="124"/>
    </row>
    <row r="222" spans="2:39" ht="15">
      <c r="B222" s="123"/>
      <c r="C222" s="123"/>
      <c r="F222" s="124"/>
      <c r="G222" s="124"/>
      <c r="AL222" s="124"/>
      <c r="AM222" s="124"/>
    </row>
    <row r="223" spans="2:39" ht="15">
      <c r="B223" s="123"/>
      <c r="C223" s="123"/>
      <c r="F223" s="124"/>
      <c r="G223" s="124"/>
      <c r="AL223" s="124"/>
      <c r="AM223" s="124"/>
    </row>
    <row r="224" spans="2:39" ht="15">
      <c r="B224" s="123"/>
      <c r="C224" s="123"/>
      <c r="F224" s="124"/>
      <c r="G224" s="124"/>
      <c r="AL224" s="124"/>
      <c r="AM224" s="124"/>
    </row>
    <row r="225" spans="2:39" ht="15">
      <c r="B225" s="123"/>
      <c r="C225" s="123"/>
      <c r="F225" s="124"/>
      <c r="G225" s="124"/>
      <c r="AL225" s="124"/>
      <c r="AM225" s="124"/>
    </row>
    <row r="226" spans="2:39" ht="15">
      <c r="B226" s="123"/>
      <c r="C226" s="123"/>
      <c r="F226" s="124"/>
      <c r="G226" s="124"/>
      <c r="AL226" s="124"/>
      <c r="AM226" s="124"/>
    </row>
    <row r="227" spans="2:39" ht="15">
      <c r="B227" s="123"/>
      <c r="C227" s="123"/>
      <c r="F227" s="124"/>
      <c r="G227" s="124"/>
      <c r="AL227" s="124"/>
      <c r="AM227" s="124"/>
    </row>
    <row r="228" spans="2:39" ht="15">
      <c r="B228" s="123"/>
      <c r="C228" s="123"/>
      <c r="F228" s="124"/>
      <c r="G228" s="124"/>
      <c r="AL228" s="124"/>
      <c r="AM228" s="124"/>
    </row>
    <row r="229" spans="2:39" ht="15">
      <c r="B229" s="123"/>
      <c r="C229" s="123"/>
      <c r="F229" s="124"/>
      <c r="G229" s="124"/>
      <c r="AL229" s="124"/>
      <c r="AM229" s="124"/>
    </row>
    <row r="230" spans="2:39" ht="15">
      <c r="B230" s="133"/>
      <c r="C230" s="133"/>
      <c r="F230" s="124"/>
      <c r="G230" s="124"/>
      <c r="AL230" s="124"/>
      <c r="AM230" s="124"/>
    </row>
    <row r="231" spans="2:39" ht="15">
      <c r="B231" s="133"/>
      <c r="C231" s="133"/>
      <c r="F231" s="124"/>
      <c r="G231" s="124"/>
      <c r="AL231" s="124"/>
      <c r="AM231" s="124"/>
    </row>
    <row r="232" spans="2:39" ht="15">
      <c r="B232" s="133"/>
      <c r="C232" s="133"/>
      <c r="F232" s="124"/>
      <c r="G232" s="124"/>
      <c r="AL232" s="124"/>
      <c r="AM232" s="124"/>
    </row>
    <row r="233" spans="2:39" ht="15">
      <c r="B233" s="123"/>
      <c r="C233" s="123"/>
      <c r="F233" s="124"/>
      <c r="G233" s="124"/>
      <c r="AL233" s="124"/>
      <c r="AM233" s="124"/>
    </row>
    <row r="234" spans="2:39" ht="15">
      <c r="B234" s="123"/>
      <c r="C234" s="123"/>
      <c r="F234" s="124"/>
      <c r="G234" s="124"/>
      <c r="AL234" s="124"/>
      <c r="AM234" s="124"/>
    </row>
    <row r="235" spans="2:39" ht="15">
      <c r="B235" s="123"/>
      <c r="C235" s="123"/>
      <c r="F235" s="124"/>
      <c r="G235" s="124"/>
      <c r="AL235" s="124"/>
      <c r="AM235" s="124"/>
    </row>
    <row r="236" spans="2:39" ht="15">
      <c r="B236" s="123"/>
      <c r="C236" s="123"/>
      <c r="F236" s="124"/>
      <c r="G236" s="124"/>
      <c r="AL236" s="124"/>
      <c r="AM236" s="124"/>
    </row>
    <row r="237" spans="2:39" ht="15">
      <c r="B237" s="123"/>
      <c r="C237" s="123"/>
      <c r="F237" s="124"/>
      <c r="G237" s="124"/>
      <c r="AL237" s="124"/>
      <c r="AM237" s="124"/>
    </row>
    <row r="238" spans="2:39" ht="15">
      <c r="B238" s="123"/>
      <c r="C238" s="123"/>
      <c r="F238" s="124"/>
      <c r="G238" s="124"/>
      <c r="AL238" s="124"/>
      <c r="AM238" s="124"/>
    </row>
    <row r="239" spans="2:39" ht="15">
      <c r="B239" s="133"/>
      <c r="C239" s="133"/>
      <c r="F239" s="124"/>
      <c r="G239" s="124"/>
      <c r="AL239" s="124"/>
      <c r="AM239" s="124"/>
    </row>
    <row r="240" spans="2:39" ht="15">
      <c r="B240" s="133"/>
      <c r="C240" s="133"/>
      <c r="F240" s="124"/>
      <c r="G240" s="124"/>
      <c r="AL240" s="124"/>
      <c r="AM240" s="124"/>
    </row>
    <row r="241" spans="2:39" ht="15">
      <c r="B241" s="123"/>
      <c r="C241" s="123"/>
      <c r="F241" s="124"/>
      <c r="G241" s="124"/>
      <c r="AL241" s="124"/>
      <c r="AM241" s="124"/>
    </row>
    <row r="242" spans="2:39" ht="15">
      <c r="B242" s="123"/>
      <c r="C242" s="123"/>
      <c r="F242" s="124"/>
      <c r="G242" s="124"/>
      <c r="AL242" s="124"/>
      <c r="AM242" s="124"/>
    </row>
    <row r="243" spans="2:39" ht="15">
      <c r="B243" s="123"/>
      <c r="C243" s="123"/>
      <c r="F243" s="124"/>
      <c r="G243" s="124"/>
      <c r="AL243" s="124"/>
      <c r="AM243" s="124"/>
    </row>
    <row r="244" spans="2:39" ht="15">
      <c r="B244" s="123"/>
      <c r="C244" s="123"/>
      <c r="F244" s="124"/>
      <c r="G244" s="124"/>
      <c r="AL244" s="124"/>
      <c r="AM244" s="124"/>
    </row>
    <row r="245" spans="2:39" ht="15">
      <c r="B245" s="123"/>
      <c r="C245" s="123"/>
      <c r="F245" s="124"/>
      <c r="G245" s="124"/>
      <c r="AL245" s="124"/>
      <c r="AM245" s="124"/>
    </row>
    <row r="246" spans="2:39" ht="15">
      <c r="B246" s="123"/>
      <c r="C246" s="123"/>
      <c r="F246" s="124"/>
      <c r="G246" s="124"/>
      <c r="AL246" s="124"/>
      <c r="AM246" s="124"/>
    </row>
    <row r="247" spans="2:39" ht="15">
      <c r="B247" s="123"/>
      <c r="C247" s="123"/>
      <c r="F247" s="124"/>
      <c r="G247" s="124"/>
      <c r="AL247" s="124"/>
      <c r="AM247" s="124"/>
    </row>
    <row r="248" spans="2:39" ht="15">
      <c r="B248" s="123"/>
      <c r="C248" s="123"/>
      <c r="F248" s="124"/>
      <c r="G248" s="124"/>
      <c r="AL248" s="124"/>
      <c r="AM248" s="124"/>
    </row>
    <row r="249" spans="2:39" ht="15">
      <c r="B249" s="123"/>
      <c r="C249" s="123"/>
      <c r="F249" s="124"/>
      <c r="G249" s="124"/>
      <c r="AL249" s="124"/>
      <c r="AM249" s="124"/>
    </row>
    <row r="250" spans="2:39" ht="15">
      <c r="B250" s="123"/>
      <c r="C250" s="123"/>
      <c r="F250" s="124"/>
      <c r="G250" s="124"/>
      <c r="AL250" s="124"/>
      <c r="AM250" s="124"/>
    </row>
    <row r="251" spans="2:39" ht="15">
      <c r="B251" s="123"/>
      <c r="C251" s="123"/>
      <c r="F251" s="124"/>
      <c r="G251" s="124"/>
      <c r="AL251" s="124"/>
      <c r="AM251" s="124"/>
    </row>
    <row r="252" spans="2:39" ht="15">
      <c r="B252" s="123"/>
      <c r="C252" s="123"/>
      <c r="F252" s="124"/>
      <c r="G252" s="124"/>
      <c r="AL252" s="124"/>
      <c r="AM252" s="124"/>
    </row>
    <row r="253" spans="2:39" ht="15">
      <c r="B253" s="123"/>
      <c r="C253" s="123"/>
      <c r="F253" s="124"/>
      <c r="G253" s="124"/>
      <c r="AL253" s="124"/>
      <c r="AM253" s="124"/>
    </row>
    <row r="254" spans="2:39" ht="15">
      <c r="B254" s="123"/>
      <c r="C254" s="123"/>
      <c r="F254" s="124"/>
      <c r="G254" s="124"/>
      <c r="AL254" s="124"/>
      <c r="AM254" s="124"/>
    </row>
    <row r="255" spans="2:39" ht="15">
      <c r="B255" s="123"/>
      <c r="C255" s="123"/>
      <c r="F255" s="124"/>
      <c r="G255" s="124"/>
      <c r="AL255" s="124"/>
      <c r="AM255" s="124"/>
    </row>
    <row r="256" spans="2:39" ht="15">
      <c r="B256" s="123"/>
      <c r="C256" s="123"/>
      <c r="F256" s="124"/>
      <c r="G256" s="124"/>
      <c r="AL256" s="124"/>
      <c r="AM256" s="124"/>
    </row>
    <row r="257" spans="2:39" ht="15">
      <c r="B257" s="123"/>
      <c r="C257" s="123"/>
      <c r="F257" s="124"/>
      <c r="G257" s="124"/>
      <c r="AL257" s="124"/>
      <c r="AM257" s="124"/>
    </row>
    <row r="258" spans="2:39" ht="15">
      <c r="B258" s="123"/>
      <c r="C258" s="123"/>
      <c r="F258" s="124"/>
      <c r="G258" s="124"/>
      <c r="AL258" s="124"/>
      <c r="AM258" s="124"/>
    </row>
    <row r="259" spans="2:39" ht="15">
      <c r="B259" s="123"/>
      <c r="C259" s="123"/>
      <c r="F259" s="124"/>
      <c r="G259" s="124"/>
      <c r="AL259" s="124"/>
      <c r="AM259" s="124"/>
    </row>
    <row r="260" spans="2:39" ht="15">
      <c r="B260" s="123"/>
      <c r="C260" s="123"/>
      <c r="F260" s="124"/>
      <c r="G260" s="124"/>
      <c r="AL260" s="124"/>
      <c r="AM260" s="124"/>
    </row>
    <row r="261" spans="2:39" ht="15">
      <c r="B261" s="123"/>
      <c r="C261" s="123"/>
      <c r="F261" s="124"/>
      <c r="G261" s="124"/>
      <c r="AL261" s="124"/>
      <c r="AM261" s="124"/>
    </row>
    <row r="262" spans="2:39" ht="15">
      <c r="B262" s="123"/>
      <c r="C262" s="123"/>
      <c r="F262" s="124"/>
      <c r="G262" s="124"/>
      <c r="AL262" s="124"/>
      <c r="AM262" s="124"/>
    </row>
    <row r="263" spans="2:39" ht="15">
      <c r="B263" s="123"/>
      <c r="C263" s="123"/>
      <c r="F263" s="124"/>
      <c r="G263" s="124"/>
      <c r="AL263" s="124"/>
      <c r="AM263" s="124"/>
    </row>
    <row r="264" spans="2:39" ht="15">
      <c r="B264" s="123"/>
      <c r="C264" s="123"/>
      <c r="F264" s="124"/>
      <c r="G264" s="124"/>
      <c r="AL264" s="124"/>
      <c r="AM264" s="124"/>
    </row>
    <row r="265" spans="2:39" ht="15">
      <c r="B265" s="123"/>
      <c r="C265" s="123"/>
      <c r="F265" s="124"/>
      <c r="G265" s="124"/>
      <c r="AL265" s="124"/>
      <c r="AM265" s="124"/>
    </row>
    <row r="266" spans="2:39" ht="15">
      <c r="B266" s="123"/>
      <c r="C266" s="123"/>
      <c r="F266" s="124"/>
      <c r="G266" s="124"/>
      <c r="AL266" s="124"/>
      <c r="AM266" s="124"/>
    </row>
    <row r="267" spans="2:39" ht="15">
      <c r="B267" s="123"/>
      <c r="C267" s="123"/>
      <c r="F267" s="124"/>
      <c r="G267" s="124"/>
      <c r="AL267" s="124"/>
      <c r="AM267" s="124"/>
    </row>
    <row r="268" spans="2:39" ht="15">
      <c r="B268" s="123"/>
      <c r="C268" s="123"/>
      <c r="F268" s="124"/>
      <c r="G268" s="124"/>
      <c r="AL268" s="124"/>
      <c r="AM268" s="124"/>
    </row>
    <row r="269" spans="2:39" ht="15">
      <c r="B269" s="123"/>
      <c r="C269" s="123"/>
      <c r="F269" s="124"/>
      <c r="G269" s="124"/>
      <c r="AL269" s="124"/>
      <c r="AM269" s="124"/>
    </row>
    <row r="270" spans="2:39" ht="15">
      <c r="B270" s="123"/>
      <c r="C270" s="123"/>
      <c r="F270" s="124"/>
      <c r="G270" s="124"/>
      <c r="AL270" s="124"/>
      <c r="AM270" s="124"/>
    </row>
    <row r="271" spans="2:39" ht="15">
      <c r="B271" s="123"/>
      <c r="C271" s="123"/>
      <c r="F271" s="124"/>
      <c r="G271" s="124"/>
      <c r="AL271" s="124"/>
      <c r="AM271" s="124"/>
    </row>
    <row r="272" spans="2:39" ht="15">
      <c r="B272" s="123"/>
      <c r="C272" s="123"/>
      <c r="F272" s="124"/>
      <c r="G272" s="124"/>
      <c r="AL272" s="124"/>
      <c r="AM272" s="124"/>
    </row>
    <row r="273" spans="2:39" ht="15">
      <c r="B273" s="123"/>
      <c r="C273" s="123"/>
      <c r="F273" s="124"/>
      <c r="G273" s="124"/>
      <c r="AL273" s="124"/>
      <c r="AM273" s="124"/>
    </row>
    <row r="274" spans="2:39" ht="15">
      <c r="B274" s="123"/>
      <c r="C274" s="123"/>
      <c r="F274" s="124"/>
      <c r="G274" s="124"/>
      <c r="AL274" s="124"/>
      <c r="AM274" s="124"/>
    </row>
    <row r="275" spans="2:39" ht="15">
      <c r="B275" s="123"/>
      <c r="C275" s="123"/>
      <c r="F275" s="124"/>
      <c r="G275" s="124"/>
      <c r="AL275" s="124"/>
      <c r="AM275" s="124"/>
    </row>
    <row r="276" spans="2:39" ht="15">
      <c r="B276" s="123"/>
      <c r="C276" s="123"/>
      <c r="F276" s="124"/>
      <c r="G276" s="124"/>
      <c r="AL276" s="124"/>
      <c r="AM276" s="124"/>
    </row>
    <row r="277" spans="2:39" ht="15">
      <c r="B277" s="123"/>
      <c r="C277" s="123"/>
      <c r="F277" s="124"/>
      <c r="G277" s="124"/>
      <c r="AL277" s="124"/>
      <c r="AM277" s="124"/>
    </row>
    <row r="278" spans="2:39" ht="15">
      <c r="B278" s="123"/>
      <c r="C278" s="123"/>
      <c r="F278" s="124"/>
      <c r="G278" s="124"/>
      <c r="AL278" s="124"/>
      <c r="AM278" s="124"/>
    </row>
    <row r="279" spans="2:39" ht="15">
      <c r="B279" s="123"/>
      <c r="C279" s="123"/>
      <c r="F279" s="124"/>
      <c r="G279" s="124"/>
      <c r="AL279" s="124"/>
      <c r="AM279" s="124"/>
    </row>
    <row r="280" spans="2:39" ht="15">
      <c r="B280" s="123"/>
      <c r="C280" s="123"/>
      <c r="F280" s="124"/>
      <c r="G280" s="124"/>
      <c r="AL280" s="124"/>
      <c r="AM280" s="124"/>
    </row>
    <row r="281" spans="2:39" ht="15">
      <c r="B281" s="123"/>
      <c r="C281" s="123"/>
      <c r="F281" s="124"/>
      <c r="G281" s="124"/>
      <c r="AL281" s="124"/>
      <c r="AM281" s="124"/>
    </row>
    <row r="282" spans="2:39" ht="15">
      <c r="B282" s="123"/>
      <c r="C282" s="123"/>
      <c r="F282" s="124"/>
      <c r="G282" s="124"/>
      <c r="AL282" s="124"/>
      <c r="AM282" s="124"/>
    </row>
    <row r="283" spans="2:39" ht="15">
      <c r="B283" s="123"/>
      <c r="C283" s="123"/>
      <c r="F283" s="124"/>
      <c r="G283" s="124"/>
      <c r="AL283" s="124"/>
      <c r="AM283" s="124"/>
    </row>
    <row r="284" spans="2:39" ht="15">
      <c r="B284" s="123"/>
      <c r="C284" s="123"/>
      <c r="F284" s="124"/>
      <c r="G284" s="124"/>
      <c r="AL284" s="124"/>
      <c r="AM284" s="124"/>
    </row>
    <row r="285" spans="2:39" ht="15">
      <c r="B285" s="123"/>
      <c r="C285" s="123"/>
      <c r="F285" s="124"/>
      <c r="G285" s="124"/>
      <c r="AL285" s="124"/>
      <c r="AM285" s="124"/>
    </row>
    <row r="286" spans="2:39" ht="15">
      <c r="B286" s="123"/>
      <c r="C286" s="123"/>
      <c r="F286" s="124"/>
      <c r="G286" s="124"/>
      <c r="AL286" s="124"/>
      <c r="AM286" s="124"/>
    </row>
    <row r="287" spans="2:39" ht="15">
      <c r="B287" s="123"/>
      <c r="C287" s="123"/>
      <c r="F287" s="124"/>
      <c r="G287" s="124"/>
      <c r="AL287" s="124"/>
      <c r="AM287" s="124"/>
    </row>
    <row r="288" spans="2:39" ht="15">
      <c r="B288" s="123"/>
      <c r="C288" s="123"/>
      <c r="F288" s="124"/>
      <c r="G288" s="124"/>
      <c r="AL288" s="124"/>
      <c r="AM288" s="124"/>
    </row>
    <row r="289" spans="2:39" ht="15">
      <c r="B289" s="123"/>
      <c r="C289" s="123"/>
      <c r="F289" s="124"/>
      <c r="G289" s="124"/>
      <c r="AL289" s="124"/>
      <c r="AM289" s="124"/>
    </row>
    <row r="290" spans="2:39" ht="15">
      <c r="B290" s="123"/>
      <c r="C290" s="123"/>
      <c r="F290" s="124"/>
      <c r="G290" s="124"/>
      <c r="AL290" s="124"/>
      <c r="AM290" s="124"/>
    </row>
    <row r="291" spans="2:39" ht="15">
      <c r="B291" s="123"/>
      <c r="C291" s="123"/>
      <c r="F291" s="124"/>
      <c r="G291" s="124"/>
      <c r="AL291" s="124"/>
      <c r="AM291" s="124"/>
    </row>
    <row r="292" spans="2:39" ht="15">
      <c r="B292" s="134"/>
      <c r="C292" s="134"/>
      <c r="F292" s="124"/>
      <c r="G292" s="124"/>
      <c r="AL292" s="124"/>
      <c r="AM292" s="124"/>
    </row>
    <row r="293" spans="2:39" ht="15">
      <c r="B293" s="123"/>
      <c r="C293" s="123"/>
      <c r="F293" s="124"/>
      <c r="G293" s="124"/>
      <c r="AL293" s="124"/>
      <c r="AM293" s="124"/>
    </row>
    <row r="294" spans="2:39" ht="15">
      <c r="B294" s="123"/>
      <c r="C294" s="123"/>
      <c r="F294" s="124"/>
      <c r="G294" s="124"/>
      <c r="AL294" s="124"/>
      <c r="AM294" s="124"/>
    </row>
    <row r="295" spans="2:39" ht="15">
      <c r="B295" s="123"/>
      <c r="C295" s="123"/>
      <c r="F295" s="124"/>
      <c r="G295" s="124"/>
      <c r="AL295" s="124"/>
      <c r="AM295" s="124"/>
    </row>
    <row r="296" spans="2:39" ht="15">
      <c r="B296" s="123"/>
      <c r="C296" s="123"/>
      <c r="F296" s="124"/>
      <c r="G296" s="124"/>
      <c r="AL296" s="124"/>
      <c r="AM296" s="124"/>
    </row>
    <row r="297" spans="2:39" ht="15">
      <c r="B297" s="123"/>
      <c r="C297" s="123"/>
      <c r="F297" s="124"/>
      <c r="G297" s="124"/>
      <c r="AL297" s="124"/>
      <c r="AM297" s="124"/>
    </row>
    <row r="298" spans="2:39" ht="15">
      <c r="B298" s="123"/>
      <c r="C298" s="123"/>
      <c r="F298" s="124"/>
      <c r="G298" s="124"/>
      <c r="AL298" s="124"/>
      <c r="AM298" s="124"/>
    </row>
    <row r="299" spans="2:39" ht="15">
      <c r="B299" s="123"/>
      <c r="C299" s="123"/>
      <c r="F299" s="124"/>
      <c r="G299" s="124"/>
      <c r="AL299" s="124"/>
      <c r="AM299" s="124"/>
    </row>
    <row r="300" spans="2:39" ht="15">
      <c r="B300" s="123"/>
      <c r="C300" s="123"/>
      <c r="F300" s="124"/>
      <c r="G300" s="124"/>
      <c r="AL300" s="124"/>
      <c r="AM300" s="124"/>
    </row>
    <row r="301" spans="2:39" ht="15">
      <c r="B301" s="123"/>
      <c r="C301" s="123"/>
      <c r="F301" s="124"/>
      <c r="G301" s="124"/>
      <c r="AL301" s="124"/>
      <c r="AM301" s="124"/>
    </row>
    <row r="302" spans="2:39" ht="15">
      <c r="B302" s="123"/>
      <c r="C302" s="123"/>
      <c r="F302" s="124"/>
      <c r="G302" s="124"/>
      <c r="AL302" s="124"/>
      <c r="AM302" s="124"/>
    </row>
    <row r="303" spans="2:39" ht="15">
      <c r="B303" s="123"/>
      <c r="C303" s="123"/>
      <c r="F303" s="124"/>
      <c r="G303" s="124"/>
      <c r="AL303" s="124"/>
      <c r="AM303" s="124"/>
    </row>
    <row r="304" spans="2:39" ht="15">
      <c r="B304" s="123"/>
      <c r="C304" s="123"/>
      <c r="F304" s="124"/>
      <c r="G304" s="124"/>
      <c r="AL304" s="124"/>
      <c r="AM304" s="124"/>
    </row>
    <row r="305" spans="2:39" ht="15">
      <c r="B305" s="123"/>
      <c r="C305" s="123"/>
      <c r="F305" s="124"/>
      <c r="G305" s="124"/>
      <c r="AL305" s="124"/>
      <c r="AM305" s="124"/>
    </row>
    <row r="306" spans="2:39" ht="15">
      <c r="B306" s="123"/>
      <c r="C306" s="123"/>
      <c r="F306" s="124"/>
      <c r="G306" s="124"/>
      <c r="AL306" s="124"/>
      <c r="AM306" s="124"/>
    </row>
    <row r="307" spans="2:39" ht="15">
      <c r="B307" s="123"/>
      <c r="C307" s="123"/>
      <c r="F307" s="124"/>
      <c r="G307" s="124"/>
      <c r="AL307" s="124"/>
      <c r="AM307" s="124"/>
    </row>
    <row r="308" spans="2:39" ht="15">
      <c r="B308" s="123"/>
      <c r="C308" s="123"/>
      <c r="F308" s="124"/>
      <c r="G308" s="124"/>
      <c r="AL308" s="124"/>
      <c r="AM308" s="124"/>
    </row>
    <row r="309" spans="2:39" ht="15">
      <c r="B309" s="123"/>
      <c r="C309" s="123"/>
      <c r="F309" s="124"/>
      <c r="G309" s="124"/>
      <c r="AL309" s="124"/>
      <c r="AM309" s="124"/>
    </row>
    <row r="310" spans="2:39" ht="15">
      <c r="B310" s="123"/>
      <c r="C310" s="123"/>
      <c r="F310" s="124"/>
      <c r="G310" s="124"/>
      <c r="AL310" s="124"/>
      <c r="AM310" s="124"/>
    </row>
    <row r="311" spans="2:39" ht="15">
      <c r="B311" s="123"/>
      <c r="C311" s="123"/>
      <c r="F311" s="124"/>
      <c r="G311" s="124"/>
      <c r="AL311" s="124"/>
      <c r="AM311" s="124"/>
    </row>
    <row r="312" spans="2:39" ht="15">
      <c r="B312" s="123"/>
      <c r="C312" s="123"/>
      <c r="F312" s="124"/>
      <c r="G312" s="124"/>
      <c r="AL312" s="124"/>
      <c r="AM312" s="124"/>
    </row>
    <row r="313" spans="2:39" ht="15">
      <c r="B313" s="123"/>
      <c r="C313" s="123"/>
      <c r="F313" s="124"/>
      <c r="G313" s="124"/>
      <c r="AL313" s="124"/>
      <c r="AM313" s="124"/>
    </row>
    <row r="314" spans="2:39" ht="15">
      <c r="B314" s="123"/>
      <c r="C314" s="123"/>
      <c r="F314" s="124"/>
      <c r="G314" s="124"/>
      <c r="AL314" s="124"/>
      <c r="AM314" s="124"/>
    </row>
    <row r="315" spans="2:39" ht="15">
      <c r="B315" s="123"/>
      <c r="C315" s="123"/>
      <c r="F315" s="124"/>
      <c r="G315" s="124"/>
      <c r="AL315" s="124"/>
      <c r="AM315" s="124"/>
    </row>
    <row r="316" spans="2:39" ht="15">
      <c r="B316" s="123"/>
      <c r="C316" s="123"/>
      <c r="F316" s="124"/>
      <c r="G316" s="124"/>
      <c r="AL316" s="124"/>
      <c r="AM316" s="124"/>
    </row>
    <row r="317" spans="2:39" ht="15">
      <c r="B317" s="123"/>
      <c r="C317" s="123"/>
      <c r="F317" s="124"/>
      <c r="G317" s="124"/>
      <c r="AL317" s="124"/>
      <c r="AM317" s="124"/>
    </row>
    <row r="318" spans="2:39" ht="15">
      <c r="B318" s="123"/>
      <c r="C318" s="123"/>
      <c r="F318" s="124"/>
      <c r="G318" s="124"/>
      <c r="AL318" s="124"/>
      <c r="AM318" s="124"/>
    </row>
    <row r="319" spans="2:39" ht="15">
      <c r="B319" s="123"/>
      <c r="C319" s="123"/>
      <c r="F319" s="124"/>
      <c r="G319" s="124"/>
      <c r="AL319" s="124"/>
      <c r="AM319" s="124"/>
    </row>
    <row r="320" spans="2:39" ht="15">
      <c r="B320" s="123"/>
      <c r="C320" s="123"/>
      <c r="F320" s="124"/>
      <c r="G320" s="124"/>
      <c r="AL320" s="124"/>
      <c r="AM320" s="124"/>
    </row>
    <row r="321" spans="2:39" ht="15">
      <c r="B321" s="133"/>
      <c r="C321" s="133"/>
      <c r="F321" s="124"/>
      <c r="G321" s="124"/>
      <c r="AL321" s="124"/>
      <c r="AM321" s="124"/>
    </row>
    <row r="322" spans="2:39" ht="15">
      <c r="B322" s="133"/>
      <c r="C322" s="133"/>
      <c r="F322" s="124"/>
      <c r="G322" s="124"/>
      <c r="AL322" s="124"/>
      <c r="AM322" s="124"/>
    </row>
    <row r="323" spans="2:39" ht="15">
      <c r="B323" s="123"/>
      <c r="C323" s="123"/>
      <c r="F323" s="124"/>
      <c r="G323" s="124"/>
      <c r="AL323" s="124"/>
      <c r="AM323" s="124"/>
    </row>
    <row r="324" spans="2:39" ht="15">
      <c r="B324" s="123"/>
      <c r="C324" s="123"/>
      <c r="F324" s="124"/>
      <c r="G324" s="124"/>
      <c r="AL324" s="124"/>
      <c r="AM324" s="124"/>
    </row>
    <row r="325" spans="2:39" ht="15">
      <c r="B325" s="123"/>
      <c r="C325" s="123"/>
      <c r="F325" s="124"/>
      <c r="G325" s="124"/>
      <c r="AL325" s="124"/>
      <c r="AM325" s="124"/>
    </row>
    <row r="326" spans="2:39" ht="15">
      <c r="B326" s="123"/>
      <c r="C326" s="123"/>
      <c r="F326" s="124"/>
      <c r="G326" s="124"/>
      <c r="AL326" s="124"/>
      <c r="AM326" s="124"/>
    </row>
    <row r="327" spans="2:39" ht="15">
      <c r="B327" s="123"/>
      <c r="C327" s="123"/>
      <c r="F327" s="124"/>
      <c r="G327" s="124"/>
      <c r="AL327" s="124"/>
      <c r="AM327" s="124"/>
    </row>
    <row r="328" spans="2:39" ht="15">
      <c r="B328" s="123"/>
      <c r="C328" s="123"/>
      <c r="F328" s="124"/>
      <c r="G328" s="124"/>
      <c r="AL328" s="124"/>
      <c r="AM328" s="124"/>
    </row>
    <row r="329" spans="2:39" ht="15">
      <c r="B329" s="133"/>
      <c r="C329" s="133"/>
      <c r="F329" s="124"/>
      <c r="G329" s="124"/>
      <c r="AL329" s="124"/>
      <c r="AM329" s="124"/>
    </row>
    <row r="330" spans="2:39" ht="15">
      <c r="B330" s="123"/>
      <c r="C330" s="123"/>
      <c r="F330" s="124"/>
      <c r="G330" s="124"/>
      <c r="AL330" s="124"/>
      <c r="AM330" s="124"/>
    </row>
    <row r="331" spans="2:39" ht="15">
      <c r="B331" s="123"/>
      <c r="C331" s="123"/>
      <c r="F331" s="124"/>
      <c r="G331" s="124"/>
      <c r="AL331" s="124"/>
      <c r="AM331" s="124"/>
    </row>
    <row r="332" spans="2:39" ht="15">
      <c r="B332" s="123"/>
      <c r="C332" s="123"/>
      <c r="F332" s="124"/>
      <c r="G332" s="124"/>
      <c r="AL332" s="124"/>
      <c r="AM332" s="124"/>
    </row>
    <row r="333" spans="2:39" ht="15">
      <c r="B333" s="123"/>
      <c r="C333" s="123"/>
      <c r="F333" s="124"/>
      <c r="G333" s="124"/>
      <c r="AL333" s="124"/>
      <c r="AM333" s="124"/>
    </row>
    <row r="334" spans="2:39" ht="15">
      <c r="B334" s="123"/>
      <c r="C334" s="123"/>
      <c r="F334" s="124"/>
      <c r="G334" s="124"/>
      <c r="AL334" s="124"/>
      <c r="AM334" s="124"/>
    </row>
    <row r="335" spans="2:39" ht="15">
      <c r="B335" s="123"/>
      <c r="C335" s="123"/>
      <c r="F335" s="124"/>
      <c r="G335" s="124"/>
      <c r="AL335" s="124"/>
      <c r="AM335" s="124"/>
    </row>
    <row r="336" spans="2:39" ht="15">
      <c r="B336" s="133"/>
      <c r="C336" s="133"/>
      <c r="F336" s="124"/>
      <c r="G336" s="124"/>
      <c r="AL336" s="124"/>
      <c r="AM336" s="124"/>
    </row>
    <row r="337" spans="2:39" ht="15">
      <c r="B337" s="123"/>
      <c r="C337" s="123"/>
      <c r="AL337" s="124"/>
      <c r="AM337" s="124"/>
    </row>
    <row r="338" spans="2:39" ht="15">
      <c r="B338" s="123"/>
      <c r="C338" s="123"/>
      <c r="AL338" s="124"/>
      <c r="AM338" s="124"/>
    </row>
    <row r="339" spans="2:39" ht="15">
      <c r="B339" s="123"/>
      <c r="C339" s="123"/>
      <c r="AL339" s="124"/>
      <c r="AM339" s="124"/>
    </row>
    <row r="340" spans="2:39" ht="15">
      <c r="B340" s="123"/>
      <c r="C340" s="123"/>
      <c r="AL340" s="124"/>
      <c r="AM340" s="124"/>
    </row>
    <row r="341" spans="2:39" ht="15">
      <c r="B341" s="123"/>
      <c r="C341" s="123"/>
      <c r="AL341" s="124"/>
      <c r="AM341" s="124"/>
    </row>
    <row r="342" spans="2:39" ht="15">
      <c r="B342" s="123"/>
      <c r="C342" s="123"/>
      <c r="AL342" s="124"/>
      <c r="AM342" s="124"/>
    </row>
    <row r="343" spans="2:39" ht="15">
      <c r="B343" s="133"/>
      <c r="C343" s="133"/>
      <c r="AL343" s="124"/>
      <c r="AM343" s="124"/>
    </row>
    <row r="344" spans="2:39" ht="15">
      <c r="B344" s="135"/>
      <c r="C344" s="135"/>
      <c r="L344" s="131"/>
      <c r="M344" s="131"/>
      <c r="AL344" s="124"/>
      <c r="AM344" s="124"/>
    </row>
    <row r="345" spans="2:39" ht="15">
      <c r="B345" s="135"/>
      <c r="C345" s="135"/>
      <c r="L345" s="131"/>
      <c r="M345" s="131"/>
      <c r="AL345" s="124"/>
      <c r="AM345" s="124"/>
    </row>
    <row r="346" spans="2:39" ht="15">
      <c r="B346" s="133"/>
      <c r="C346" s="133"/>
      <c r="AL346" s="124"/>
      <c r="AM346" s="124"/>
    </row>
    <row r="347" spans="2:39" ht="15">
      <c r="B347" s="136"/>
      <c r="C347" s="136"/>
      <c r="AL347" s="124"/>
      <c r="AM347" s="124"/>
    </row>
    <row r="348" spans="2:39" ht="15">
      <c r="B348" s="137"/>
      <c r="C348" s="137"/>
      <c r="AL348" s="124"/>
      <c r="AM348" s="124"/>
    </row>
    <row r="349" spans="2:39" ht="15">
      <c r="B349" s="137"/>
      <c r="C349" s="137"/>
      <c r="AL349" s="124"/>
      <c r="AM349" s="124"/>
    </row>
    <row r="350" spans="2:39" ht="15">
      <c r="B350" s="137"/>
      <c r="C350" s="137"/>
      <c r="AL350" s="124"/>
      <c r="AM350" s="124"/>
    </row>
    <row r="351" spans="2:39" ht="15">
      <c r="B351" s="137"/>
      <c r="C351" s="137"/>
      <c r="AL351" s="124"/>
      <c r="AM351" s="124"/>
    </row>
    <row r="352" spans="2:39" ht="15">
      <c r="B352" s="137"/>
      <c r="C352" s="137"/>
      <c r="AL352" s="124"/>
      <c r="AM352" s="124"/>
    </row>
    <row r="353" spans="2:39" ht="15">
      <c r="B353" s="137"/>
      <c r="C353" s="137"/>
      <c r="F353" s="124"/>
      <c r="G353" s="124"/>
      <c r="AL353" s="124"/>
      <c r="AM353" s="124"/>
    </row>
    <row r="354" spans="2:39" ht="15">
      <c r="B354" s="137"/>
      <c r="C354" s="137"/>
      <c r="F354" s="124"/>
      <c r="G354" s="124"/>
      <c r="AL354" s="124"/>
      <c r="AM354" s="124"/>
    </row>
    <row r="355" spans="2:39" ht="15">
      <c r="B355" s="137"/>
      <c r="C355" s="137"/>
      <c r="F355" s="124"/>
      <c r="G355" s="124"/>
      <c r="AL355" s="124"/>
      <c r="AM355" s="124"/>
    </row>
    <row r="356" spans="2:39" ht="15">
      <c r="B356" s="137"/>
      <c r="C356" s="137"/>
      <c r="F356" s="124"/>
      <c r="G356" s="124"/>
      <c r="AL356" s="124"/>
      <c r="AM356" s="124"/>
    </row>
    <row r="357" spans="2:39" ht="15">
      <c r="B357" s="137"/>
      <c r="C357" s="137"/>
      <c r="F357" s="124"/>
      <c r="G357" s="124"/>
      <c r="AL357" s="124"/>
      <c r="AM357" s="124"/>
    </row>
    <row r="358" spans="2:39" ht="15">
      <c r="B358" s="137"/>
      <c r="C358" s="137"/>
      <c r="F358" s="124"/>
      <c r="G358" s="124"/>
      <c r="AL358" s="124"/>
      <c r="AM358" s="124"/>
    </row>
    <row r="359" spans="2:39" ht="15">
      <c r="B359" s="137"/>
      <c r="C359" s="137"/>
      <c r="F359" s="124"/>
      <c r="G359" s="124"/>
      <c r="AL359" s="124"/>
      <c r="AM359" s="124"/>
    </row>
    <row r="360" spans="2:39" ht="15">
      <c r="B360" s="137"/>
      <c r="C360" s="137"/>
      <c r="F360" s="124"/>
      <c r="G360" s="124"/>
      <c r="AL360" s="124"/>
      <c r="AM360" s="124"/>
    </row>
    <row r="361" spans="2:39" ht="15">
      <c r="B361" s="137"/>
      <c r="C361" s="137"/>
      <c r="F361" s="124"/>
      <c r="G361" s="124"/>
      <c r="AL361" s="124"/>
      <c r="AM361" s="124"/>
    </row>
    <row r="362" spans="2:39" ht="15">
      <c r="B362" s="137"/>
      <c r="C362" s="137"/>
      <c r="F362" s="124"/>
      <c r="G362" s="124"/>
      <c r="AL362" s="124"/>
      <c r="AM362" s="124"/>
    </row>
    <row r="363" spans="2:39" ht="15">
      <c r="B363" s="137"/>
      <c r="C363" s="137"/>
      <c r="F363" s="124"/>
      <c r="G363" s="124"/>
      <c r="AL363" s="124"/>
      <c r="AM363" s="124"/>
    </row>
    <row r="364" spans="2:39" ht="15">
      <c r="B364" s="137"/>
      <c r="C364" s="137"/>
      <c r="F364" s="124"/>
      <c r="G364" s="124"/>
      <c r="AL364" s="124"/>
      <c r="AM364" s="124"/>
    </row>
    <row r="365" spans="2:39" ht="15">
      <c r="B365" s="137"/>
      <c r="C365" s="137"/>
      <c r="F365" s="124"/>
      <c r="G365" s="124"/>
      <c r="AL365" s="124"/>
      <c r="AM365" s="124"/>
    </row>
    <row r="366" spans="2:39" ht="15">
      <c r="B366" s="137"/>
      <c r="C366" s="137"/>
      <c r="F366" s="124"/>
      <c r="G366" s="124"/>
      <c r="AL366" s="124"/>
      <c r="AM366" s="124"/>
    </row>
    <row r="367" spans="2:39" ht="15">
      <c r="B367" s="137"/>
      <c r="C367" s="137"/>
      <c r="F367" s="124"/>
      <c r="G367" s="124"/>
      <c r="AL367" s="124"/>
      <c r="AM367" s="124"/>
    </row>
    <row r="368" spans="2:39" ht="15">
      <c r="B368" s="137"/>
      <c r="C368" s="137"/>
      <c r="F368" s="124"/>
      <c r="G368" s="124"/>
      <c r="AL368" s="124"/>
      <c r="AM368" s="124"/>
    </row>
    <row r="369" spans="2:39" ht="15">
      <c r="B369" s="137"/>
      <c r="C369" s="137"/>
      <c r="F369" s="124"/>
      <c r="G369" s="124"/>
      <c r="AL369" s="124"/>
      <c r="AM369" s="124"/>
    </row>
    <row r="370" spans="2:39" ht="15">
      <c r="B370" s="137"/>
      <c r="C370" s="137"/>
      <c r="F370" s="124"/>
      <c r="G370" s="124"/>
      <c r="AL370" s="124"/>
      <c r="AM370" s="124"/>
    </row>
    <row r="371" spans="2:39" ht="15">
      <c r="B371" s="137"/>
      <c r="C371" s="137"/>
      <c r="F371" s="124"/>
      <c r="G371" s="124"/>
      <c r="AL371" s="124"/>
      <c r="AM371" s="124"/>
    </row>
    <row r="372" spans="2:39" ht="15">
      <c r="B372" s="137"/>
      <c r="C372" s="137"/>
      <c r="F372" s="124"/>
      <c r="G372" s="124"/>
      <c r="AL372" s="124"/>
      <c r="AM372" s="124"/>
    </row>
    <row r="373" spans="2:39" ht="15">
      <c r="B373" s="137"/>
      <c r="C373" s="137"/>
      <c r="F373" s="124"/>
      <c r="G373" s="124"/>
      <c r="AL373" s="124"/>
      <c r="AM373" s="124"/>
    </row>
    <row r="374" spans="2:39" ht="15">
      <c r="B374" s="123"/>
      <c r="C374" s="123"/>
      <c r="F374" s="124"/>
      <c r="G374" s="124"/>
      <c r="AL374" s="124"/>
      <c r="AM374" s="124"/>
    </row>
    <row r="375" spans="2:39" ht="15">
      <c r="B375" s="123"/>
      <c r="C375" s="123"/>
      <c r="F375" s="124"/>
      <c r="G375" s="124"/>
      <c r="AL375" s="124"/>
      <c r="AM375" s="124"/>
    </row>
    <row r="376" spans="2:39" ht="15">
      <c r="B376" s="123"/>
      <c r="C376" s="123"/>
      <c r="F376" s="124"/>
      <c r="G376" s="124"/>
      <c r="AL376" s="124"/>
      <c r="AM376" s="124"/>
    </row>
    <row r="377" spans="2:39" ht="15">
      <c r="B377" s="137"/>
      <c r="C377" s="137"/>
      <c r="F377" s="124"/>
      <c r="G377" s="124"/>
      <c r="AL377" s="124"/>
      <c r="AM377" s="124"/>
    </row>
    <row r="378" spans="2:39" ht="15">
      <c r="B378" s="136"/>
      <c r="C378" s="136"/>
      <c r="F378" s="124"/>
      <c r="G378" s="124"/>
      <c r="AL378" s="124"/>
      <c r="AM378" s="124"/>
    </row>
    <row r="379" spans="2:39" ht="15">
      <c r="B379" s="137"/>
      <c r="C379" s="137"/>
      <c r="F379" s="124"/>
      <c r="G379" s="124"/>
      <c r="AL379" s="124"/>
      <c r="AM379" s="124"/>
    </row>
    <row r="380" spans="2:39" ht="15">
      <c r="B380" s="137"/>
      <c r="C380" s="137"/>
      <c r="F380" s="124"/>
      <c r="G380" s="124"/>
      <c r="AL380" s="124"/>
      <c r="AM380" s="124"/>
    </row>
    <row r="381" spans="2:39" ht="15">
      <c r="B381" s="137"/>
      <c r="C381" s="137"/>
      <c r="F381" s="124"/>
      <c r="G381" s="124"/>
      <c r="AL381" s="124"/>
      <c r="AM381" s="124"/>
    </row>
    <row r="382" spans="2:39" ht="15">
      <c r="B382" s="137"/>
      <c r="C382" s="137"/>
      <c r="F382" s="124"/>
      <c r="G382" s="124"/>
      <c r="AL382" s="124"/>
      <c r="AM382" s="124"/>
    </row>
    <row r="383" spans="2:39" ht="15">
      <c r="B383" s="137"/>
      <c r="C383" s="137"/>
      <c r="F383" s="124"/>
      <c r="G383" s="124"/>
      <c r="AL383" s="124"/>
      <c r="AM383" s="124"/>
    </row>
    <row r="384" spans="2:39" ht="15">
      <c r="B384" s="137"/>
      <c r="C384" s="137"/>
      <c r="F384" s="124"/>
      <c r="G384" s="124"/>
      <c r="AL384" s="124"/>
      <c r="AM384" s="124"/>
    </row>
    <row r="385" spans="2:39" ht="15">
      <c r="B385" s="137"/>
      <c r="C385" s="137"/>
      <c r="F385" s="124"/>
      <c r="G385" s="124"/>
      <c r="AL385" s="124"/>
      <c r="AM385" s="124"/>
    </row>
    <row r="386" spans="2:39" ht="15">
      <c r="B386" s="137"/>
      <c r="C386" s="137"/>
      <c r="F386" s="124"/>
      <c r="G386" s="124"/>
      <c r="AL386" s="124"/>
      <c r="AM386" s="124"/>
    </row>
    <row r="387" spans="2:39" ht="15">
      <c r="B387" s="137"/>
      <c r="C387" s="137"/>
      <c r="F387" s="124"/>
      <c r="G387" s="124"/>
      <c r="AL387" s="124"/>
      <c r="AM387" s="124"/>
    </row>
    <row r="388" spans="2:39" ht="15">
      <c r="B388" s="137"/>
      <c r="C388" s="137"/>
      <c r="F388" s="124"/>
      <c r="G388" s="124"/>
      <c r="AL388" s="124"/>
      <c r="AM388" s="124"/>
    </row>
    <row r="389" spans="2:39" ht="15">
      <c r="B389" s="137"/>
      <c r="C389" s="137"/>
      <c r="F389" s="124"/>
      <c r="G389" s="124"/>
      <c r="AL389" s="124"/>
      <c r="AM389" s="124"/>
    </row>
    <row r="390" spans="2:39" ht="15">
      <c r="B390" s="137"/>
      <c r="C390" s="137"/>
      <c r="F390" s="124"/>
      <c r="G390" s="124"/>
      <c r="AL390" s="124"/>
      <c r="AM390" s="124"/>
    </row>
    <row r="391" spans="2:39" ht="15">
      <c r="B391" s="137"/>
      <c r="C391" s="137"/>
      <c r="F391" s="124"/>
      <c r="G391" s="124"/>
      <c r="AL391" s="124"/>
      <c r="AM391" s="124"/>
    </row>
    <row r="392" spans="2:39" ht="15">
      <c r="B392" s="137"/>
      <c r="C392" s="137"/>
      <c r="F392" s="124"/>
      <c r="G392" s="124"/>
      <c r="AL392" s="124"/>
      <c r="AM392" s="124"/>
    </row>
    <row r="393" spans="2:39" ht="15">
      <c r="B393" s="137"/>
      <c r="C393" s="137"/>
      <c r="F393" s="124"/>
      <c r="G393" s="124"/>
      <c r="AL393" s="124"/>
      <c r="AM393" s="124"/>
    </row>
    <row r="394" spans="2:39" ht="15">
      <c r="B394" s="137"/>
      <c r="C394" s="137"/>
      <c r="F394" s="124"/>
      <c r="G394" s="124"/>
      <c r="AL394" s="124"/>
      <c r="AM394" s="124"/>
    </row>
    <row r="395" spans="2:39" ht="15">
      <c r="B395" s="137"/>
      <c r="C395" s="137"/>
      <c r="F395" s="124"/>
      <c r="G395" s="124"/>
      <c r="AL395" s="124"/>
      <c r="AM395" s="124"/>
    </row>
    <row r="396" spans="2:39" ht="15">
      <c r="B396" s="137"/>
      <c r="C396" s="137"/>
      <c r="F396" s="124"/>
      <c r="G396" s="124"/>
      <c r="AL396" s="124"/>
      <c r="AM396" s="124"/>
    </row>
    <row r="397" spans="2:39" ht="15">
      <c r="B397" s="137"/>
      <c r="C397" s="137"/>
      <c r="F397" s="124"/>
      <c r="G397" s="124"/>
      <c r="AL397" s="124"/>
      <c r="AM397" s="124"/>
    </row>
    <row r="398" spans="2:39" ht="15">
      <c r="B398" s="137"/>
      <c r="C398" s="137"/>
      <c r="F398" s="124"/>
      <c r="G398" s="124"/>
      <c r="AL398" s="124"/>
      <c r="AM398" s="124"/>
    </row>
    <row r="399" spans="2:39" ht="15">
      <c r="B399" s="137"/>
      <c r="C399" s="137"/>
      <c r="F399" s="124"/>
      <c r="G399" s="124"/>
      <c r="AL399" s="124"/>
      <c r="AM399" s="124"/>
    </row>
    <row r="400" spans="2:39" ht="15">
      <c r="B400" s="137"/>
      <c r="C400" s="137"/>
      <c r="F400" s="124"/>
      <c r="G400" s="124"/>
      <c r="AL400" s="124"/>
      <c r="AM400" s="124"/>
    </row>
    <row r="401" spans="2:39" ht="15">
      <c r="B401" s="137"/>
      <c r="C401" s="137"/>
      <c r="F401" s="124"/>
      <c r="G401" s="124"/>
      <c r="AL401" s="124"/>
      <c r="AM401" s="124"/>
    </row>
    <row r="402" spans="2:39" ht="15">
      <c r="B402" s="137"/>
      <c r="C402" s="137"/>
      <c r="F402" s="124"/>
      <c r="G402" s="124"/>
      <c r="AL402" s="124"/>
      <c r="AM402" s="124"/>
    </row>
    <row r="403" spans="2:39" ht="15">
      <c r="B403" s="137"/>
      <c r="C403" s="137"/>
      <c r="F403" s="124"/>
      <c r="G403" s="124"/>
      <c r="AL403" s="124"/>
      <c r="AM403" s="124"/>
    </row>
    <row r="404" spans="2:39" ht="15">
      <c r="B404" s="137"/>
      <c r="C404" s="137"/>
      <c r="F404" s="124"/>
      <c r="G404" s="124"/>
      <c r="AL404" s="124"/>
      <c r="AM404" s="124"/>
    </row>
    <row r="405" spans="2:39" ht="15">
      <c r="B405" s="123"/>
      <c r="C405" s="123"/>
      <c r="F405" s="124"/>
      <c r="G405" s="124"/>
      <c r="AL405" s="124"/>
      <c r="AM405" s="124"/>
    </row>
    <row r="406" spans="2:39" ht="15">
      <c r="B406" s="123"/>
      <c r="C406" s="123"/>
      <c r="F406" s="124"/>
      <c r="G406" s="124"/>
      <c r="AL406" s="124"/>
      <c r="AM406" s="124"/>
    </row>
    <row r="407" spans="2:39" ht="15">
      <c r="B407" s="123"/>
      <c r="C407" s="123"/>
      <c r="F407" s="124"/>
      <c r="G407" s="124"/>
      <c r="AL407" s="124"/>
      <c r="AM407" s="124"/>
    </row>
    <row r="408" spans="2:39" ht="15">
      <c r="B408" s="137"/>
      <c r="C408" s="137"/>
      <c r="F408" s="124"/>
      <c r="G408" s="124"/>
      <c r="AL408" s="124"/>
      <c r="AM408" s="124"/>
    </row>
    <row r="409" spans="2:39" ht="15">
      <c r="B409" s="133"/>
      <c r="C409" s="133"/>
      <c r="F409" s="124"/>
      <c r="G409" s="124"/>
      <c r="AL409" s="124"/>
      <c r="AM409" s="124"/>
    </row>
    <row r="410" spans="2:39" ht="15">
      <c r="B410" s="136"/>
      <c r="C410" s="136"/>
      <c r="F410" s="124"/>
      <c r="G410" s="124"/>
      <c r="AL410" s="124"/>
      <c r="AM410" s="124"/>
    </row>
    <row r="411" spans="2:39" ht="15">
      <c r="B411" s="137"/>
      <c r="C411" s="137"/>
      <c r="F411" s="124"/>
      <c r="G411" s="124"/>
      <c r="AL411" s="124"/>
      <c r="AM411" s="124"/>
    </row>
    <row r="412" spans="2:39" ht="15">
      <c r="B412" s="137"/>
      <c r="C412" s="137"/>
      <c r="F412" s="124"/>
      <c r="G412" s="124"/>
      <c r="AL412" s="124"/>
      <c r="AM412" s="124"/>
    </row>
    <row r="413" spans="2:39" ht="15">
      <c r="B413" s="137"/>
      <c r="C413" s="137"/>
      <c r="F413" s="124"/>
      <c r="G413" s="124"/>
      <c r="AL413" s="124"/>
      <c r="AM413" s="124"/>
    </row>
    <row r="414" spans="2:39" ht="15">
      <c r="B414" s="137"/>
      <c r="C414" s="137"/>
      <c r="F414" s="124"/>
      <c r="G414" s="124"/>
      <c r="AL414" s="124"/>
      <c r="AM414" s="124"/>
    </row>
    <row r="415" spans="2:39" ht="15">
      <c r="B415" s="137"/>
      <c r="C415" s="137"/>
      <c r="F415" s="124"/>
      <c r="G415" s="124"/>
      <c r="AL415" s="124"/>
      <c r="AM415" s="124"/>
    </row>
    <row r="416" spans="2:39" ht="15">
      <c r="B416" s="137"/>
      <c r="C416" s="137"/>
      <c r="F416" s="124"/>
      <c r="G416" s="124"/>
      <c r="AL416" s="124"/>
      <c r="AM416" s="124"/>
    </row>
    <row r="417" spans="2:39" ht="15">
      <c r="B417" s="137"/>
      <c r="C417" s="137"/>
      <c r="F417" s="124"/>
      <c r="G417" s="124"/>
      <c r="AL417" s="124"/>
      <c r="AM417" s="124"/>
    </row>
    <row r="418" spans="2:39" ht="15">
      <c r="B418" s="137"/>
      <c r="C418" s="137"/>
      <c r="F418" s="124"/>
      <c r="G418" s="124"/>
      <c r="AL418" s="124"/>
      <c r="AM418" s="124"/>
    </row>
    <row r="419" spans="2:39" ht="15">
      <c r="B419" s="137"/>
      <c r="C419" s="137"/>
      <c r="F419" s="124"/>
      <c r="G419" s="124"/>
      <c r="AL419" s="124"/>
      <c r="AM419" s="124"/>
    </row>
    <row r="420" spans="2:39" ht="15">
      <c r="B420" s="137"/>
      <c r="C420" s="137"/>
      <c r="F420" s="124"/>
      <c r="G420" s="124"/>
      <c r="AL420" s="124"/>
      <c r="AM420" s="124"/>
    </row>
    <row r="421" spans="2:39" ht="15">
      <c r="B421" s="137"/>
      <c r="C421" s="137"/>
      <c r="F421" s="124"/>
      <c r="G421" s="124"/>
      <c r="AL421" s="124"/>
      <c r="AM421" s="124"/>
    </row>
    <row r="422" spans="2:39" ht="15">
      <c r="B422" s="137"/>
      <c r="C422" s="137"/>
      <c r="F422" s="124"/>
      <c r="G422" s="124"/>
      <c r="AL422" s="124"/>
      <c r="AM422" s="124"/>
    </row>
    <row r="423" spans="2:39" ht="15">
      <c r="B423" s="137"/>
      <c r="C423" s="137"/>
      <c r="F423" s="124"/>
      <c r="G423" s="124"/>
      <c r="AL423" s="124"/>
      <c r="AM423" s="124"/>
    </row>
    <row r="424" spans="2:39" ht="15">
      <c r="B424" s="137"/>
      <c r="C424" s="137"/>
      <c r="F424" s="124"/>
      <c r="G424" s="124"/>
      <c r="AL424" s="124"/>
      <c r="AM424" s="124"/>
    </row>
    <row r="425" spans="2:39" ht="15">
      <c r="B425" s="137"/>
      <c r="C425" s="137"/>
      <c r="F425" s="124"/>
      <c r="G425" s="124"/>
      <c r="AL425" s="124"/>
      <c r="AM425" s="124"/>
    </row>
    <row r="426" spans="2:39" ht="15">
      <c r="B426" s="137"/>
      <c r="C426" s="137"/>
      <c r="F426" s="124"/>
      <c r="G426" s="124"/>
      <c r="AL426" s="124"/>
      <c r="AM426" s="124"/>
    </row>
    <row r="427" spans="2:39" ht="15">
      <c r="B427" s="137"/>
      <c r="C427" s="137"/>
      <c r="F427" s="124"/>
      <c r="G427" s="124"/>
      <c r="AL427" s="124"/>
      <c r="AM427" s="124"/>
    </row>
    <row r="428" spans="2:39" ht="15">
      <c r="B428" s="137"/>
      <c r="C428" s="137"/>
      <c r="F428" s="124"/>
      <c r="G428" s="124"/>
      <c r="AL428" s="124"/>
      <c r="AM428" s="124"/>
    </row>
    <row r="429" spans="2:39" ht="15">
      <c r="B429" s="137"/>
      <c r="C429" s="137"/>
      <c r="F429" s="124"/>
      <c r="G429" s="124"/>
      <c r="AL429" s="124"/>
      <c r="AM429" s="124"/>
    </row>
    <row r="430" spans="2:39" ht="15">
      <c r="B430" s="137"/>
      <c r="C430" s="137"/>
      <c r="F430" s="124"/>
      <c r="G430" s="124"/>
      <c r="AL430" s="124"/>
      <c r="AM430" s="124"/>
    </row>
    <row r="431" spans="2:39" ht="15">
      <c r="B431" s="137"/>
      <c r="C431" s="137"/>
      <c r="F431" s="124"/>
      <c r="G431" s="124"/>
      <c r="AL431" s="124"/>
      <c r="AM431" s="124"/>
    </row>
    <row r="432" spans="2:39" ht="15">
      <c r="B432" s="137"/>
      <c r="C432" s="137"/>
      <c r="F432" s="124"/>
      <c r="G432" s="124"/>
      <c r="AL432" s="124"/>
      <c r="AM432" s="124"/>
    </row>
    <row r="433" spans="2:39" ht="15">
      <c r="B433" s="137"/>
      <c r="C433" s="137"/>
      <c r="F433" s="124"/>
      <c r="G433" s="124"/>
      <c r="AL433" s="124"/>
      <c r="AM433" s="124"/>
    </row>
    <row r="434" spans="2:39" ht="15">
      <c r="B434" s="137"/>
      <c r="C434" s="137"/>
      <c r="F434" s="124"/>
      <c r="G434" s="124"/>
      <c r="AL434" s="124"/>
      <c r="AM434" s="124"/>
    </row>
    <row r="435" spans="2:39" ht="15">
      <c r="B435" s="137"/>
      <c r="C435" s="137"/>
      <c r="F435" s="124"/>
      <c r="G435" s="124"/>
      <c r="AL435" s="124"/>
      <c r="AM435" s="124"/>
    </row>
    <row r="436" spans="2:39" ht="15">
      <c r="B436" s="137"/>
      <c r="C436" s="137"/>
      <c r="F436" s="124"/>
      <c r="G436" s="124"/>
      <c r="AL436" s="124"/>
      <c r="AM436" s="124"/>
    </row>
    <row r="437" spans="2:39" ht="15">
      <c r="B437" s="123"/>
      <c r="C437" s="123"/>
      <c r="F437" s="124"/>
      <c r="G437" s="124"/>
      <c r="AL437" s="124"/>
      <c r="AM437" s="124"/>
    </row>
    <row r="438" spans="2:39" ht="15">
      <c r="B438" s="123"/>
      <c r="C438" s="123"/>
      <c r="F438" s="124"/>
      <c r="G438" s="124"/>
      <c r="AL438" s="124"/>
      <c r="AM438" s="124"/>
    </row>
    <row r="439" spans="2:39" ht="15">
      <c r="B439" s="123"/>
      <c r="C439" s="123"/>
      <c r="F439" s="124"/>
      <c r="G439" s="124"/>
      <c r="AL439" s="124"/>
      <c r="AM439" s="124"/>
    </row>
    <row r="440" spans="2:39" ht="15">
      <c r="B440" s="137"/>
      <c r="C440" s="137"/>
      <c r="F440" s="124"/>
      <c r="G440" s="124"/>
      <c r="AL440" s="124"/>
      <c r="AM440" s="124"/>
    </row>
    <row r="441" spans="2:39" ht="15">
      <c r="B441" s="136"/>
      <c r="C441" s="136"/>
      <c r="F441" s="124"/>
      <c r="G441" s="124"/>
      <c r="AL441" s="124"/>
      <c r="AM441" s="124"/>
    </row>
    <row r="442" spans="2:39" ht="15">
      <c r="B442" s="137"/>
      <c r="C442" s="137"/>
      <c r="F442" s="124"/>
      <c r="G442" s="124"/>
      <c r="AL442" s="124"/>
      <c r="AM442" s="124"/>
    </row>
    <row r="443" spans="2:39" ht="15">
      <c r="B443" s="137"/>
      <c r="C443" s="137"/>
      <c r="F443" s="124"/>
      <c r="G443" s="124"/>
      <c r="AL443" s="124"/>
      <c r="AM443" s="124"/>
    </row>
    <row r="444" spans="2:39" ht="15">
      <c r="B444" s="137"/>
      <c r="C444" s="137"/>
      <c r="F444" s="124"/>
      <c r="G444" s="124"/>
      <c r="AL444" s="124"/>
      <c r="AM444" s="124"/>
    </row>
    <row r="445" spans="2:39" ht="15">
      <c r="B445" s="137"/>
      <c r="C445" s="137"/>
      <c r="F445" s="124"/>
      <c r="G445" s="124"/>
      <c r="AL445" s="124"/>
      <c r="AM445" s="124"/>
    </row>
    <row r="446" spans="2:39" ht="15">
      <c r="B446" s="137"/>
      <c r="C446" s="137"/>
      <c r="F446" s="124"/>
      <c r="G446" s="124"/>
      <c r="AL446" s="124"/>
      <c r="AM446" s="124"/>
    </row>
    <row r="447" spans="2:39" ht="15">
      <c r="B447" s="137"/>
      <c r="C447" s="137"/>
      <c r="F447" s="124"/>
      <c r="G447" s="124"/>
      <c r="AL447" s="124"/>
      <c r="AM447" s="124"/>
    </row>
    <row r="448" spans="2:39" ht="15">
      <c r="B448" s="137"/>
      <c r="C448" s="137"/>
      <c r="F448" s="124"/>
      <c r="G448" s="124"/>
      <c r="AL448" s="124"/>
      <c r="AM448" s="124"/>
    </row>
    <row r="449" spans="2:39" ht="15">
      <c r="B449" s="137"/>
      <c r="C449" s="137"/>
      <c r="F449" s="124"/>
      <c r="G449" s="124"/>
      <c r="AL449" s="124"/>
      <c r="AM449" s="124"/>
    </row>
    <row r="450" spans="2:39" ht="15">
      <c r="B450" s="137"/>
      <c r="C450" s="137"/>
      <c r="F450" s="124"/>
      <c r="G450" s="124"/>
      <c r="AL450" s="124"/>
      <c r="AM450" s="124"/>
    </row>
    <row r="451" spans="2:39" ht="15">
      <c r="B451" s="137"/>
      <c r="C451" s="137"/>
      <c r="F451" s="124"/>
      <c r="G451" s="124"/>
      <c r="AL451" s="124"/>
      <c r="AM451" s="124"/>
    </row>
    <row r="452" spans="2:39" ht="15">
      <c r="B452" s="137"/>
      <c r="C452" s="137"/>
      <c r="F452" s="124"/>
      <c r="G452" s="124"/>
      <c r="AL452" s="124"/>
      <c r="AM452" s="124"/>
    </row>
    <row r="453" spans="2:39" ht="15">
      <c r="B453" s="137"/>
      <c r="C453" s="137"/>
      <c r="F453" s="124"/>
      <c r="G453" s="124"/>
      <c r="AL453" s="124"/>
      <c r="AM453" s="124"/>
    </row>
    <row r="454" spans="2:39" ht="15">
      <c r="B454" s="137"/>
      <c r="C454" s="137"/>
      <c r="F454" s="124"/>
      <c r="G454" s="124"/>
      <c r="AL454" s="124"/>
      <c r="AM454" s="124"/>
    </row>
    <row r="455" spans="2:39" ht="15">
      <c r="B455" s="137"/>
      <c r="C455" s="137"/>
      <c r="F455" s="124"/>
      <c r="G455" s="124"/>
      <c r="AL455" s="124"/>
      <c r="AM455" s="124"/>
    </row>
    <row r="456" spans="2:39" ht="15">
      <c r="B456" s="137"/>
      <c r="C456" s="137"/>
      <c r="F456" s="124"/>
      <c r="G456" s="124"/>
      <c r="AL456" s="124"/>
      <c r="AM456" s="124"/>
    </row>
    <row r="457" spans="2:39" ht="15">
      <c r="B457" s="137"/>
      <c r="C457" s="137"/>
      <c r="F457" s="124"/>
      <c r="G457" s="124"/>
      <c r="AL457" s="124"/>
      <c r="AM457" s="124"/>
    </row>
    <row r="458" spans="2:39" ht="15">
      <c r="B458" s="137"/>
      <c r="C458" s="137"/>
      <c r="F458" s="124"/>
      <c r="G458" s="124"/>
      <c r="AL458" s="124"/>
      <c r="AM458" s="124"/>
    </row>
    <row r="459" spans="2:39" ht="15">
      <c r="B459" s="137"/>
      <c r="C459" s="137"/>
      <c r="F459" s="124"/>
      <c r="G459" s="124"/>
      <c r="AL459" s="124"/>
      <c r="AM459" s="124"/>
    </row>
    <row r="460" spans="2:39" ht="15">
      <c r="B460" s="137"/>
      <c r="C460" s="137"/>
      <c r="F460" s="124"/>
      <c r="G460" s="124"/>
      <c r="AL460" s="124"/>
      <c r="AM460" s="124"/>
    </row>
    <row r="461" spans="2:39" ht="15">
      <c r="B461" s="137"/>
      <c r="C461" s="137"/>
      <c r="F461" s="124"/>
      <c r="G461" s="124"/>
      <c r="AL461" s="124"/>
      <c r="AM461" s="124"/>
    </row>
    <row r="462" spans="2:39" ht="15">
      <c r="B462" s="137"/>
      <c r="C462" s="137"/>
      <c r="F462" s="124"/>
      <c r="G462" s="124"/>
      <c r="AL462" s="124"/>
      <c r="AM462" s="124"/>
    </row>
    <row r="463" spans="2:39" ht="15">
      <c r="B463" s="137"/>
      <c r="C463" s="137"/>
      <c r="F463" s="124"/>
      <c r="G463" s="124"/>
      <c r="AL463" s="124"/>
      <c r="AM463" s="124"/>
    </row>
    <row r="464" spans="2:39" ht="15">
      <c r="B464" s="137"/>
      <c r="C464" s="137"/>
      <c r="F464" s="124"/>
      <c r="G464" s="124"/>
      <c r="AL464" s="124"/>
      <c r="AM464" s="124"/>
    </row>
    <row r="465" spans="2:39" ht="15">
      <c r="B465" s="137"/>
      <c r="C465" s="137"/>
      <c r="F465" s="124"/>
      <c r="G465" s="124"/>
      <c r="AL465" s="124"/>
      <c r="AM465" s="124"/>
    </row>
    <row r="466" spans="2:39" ht="15">
      <c r="B466" s="137"/>
      <c r="C466" s="137"/>
      <c r="F466" s="124"/>
      <c r="G466" s="124"/>
      <c r="AL466" s="124"/>
      <c r="AM466" s="124"/>
    </row>
    <row r="467" spans="2:39" ht="15">
      <c r="B467" s="137"/>
      <c r="C467" s="137"/>
      <c r="F467" s="124"/>
      <c r="G467" s="124"/>
      <c r="AL467" s="124"/>
      <c r="AM467" s="124"/>
    </row>
    <row r="468" spans="2:39" ht="15">
      <c r="B468" s="123"/>
      <c r="C468" s="123"/>
      <c r="F468" s="124"/>
      <c r="G468" s="124"/>
      <c r="AL468" s="124"/>
      <c r="AM468" s="124"/>
    </row>
    <row r="469" spans="2:39" ht="15">
      <c r="B469" s="123"/>
      <c r="C469" s="123"/>
      <c r="F469" s="124"/>
      <c r="G469" s="124"/>
      <c r="AL469" s="124"/>
      <c r="AM469" s="124"/>
    </row>
    <row r="470" spans="2:39" ht="15">
      <c r="B470" s="123"/>
      <c r="C470" s="123"/>
      <c r="F470" s="124"/>
      <c r="G470" s="124"/>
      <c r="AL470" s="124"/>
      <c r="AM470" s="124"/>
    </row>
    <row r="471" spans="2:39" ht="15">
      <c r="B471" s="137"/>
      <c r="C471" s="137"/>
      <c r="F471" s="124"/>
      <c r="G471" s="124"/>
      <c r="AL471" s="124"/>
      <c r="AM471" s="124"/>
    </row>
    <row r="472" spans="2:39" ht="15">
      <c r="B472" s="133"/>
      <c r="C472" s="133"/>
      <c r="F472" s="124"/>
      <c r="G472" s="124"/>
      <c r="AL472" s="124"/>
      <c r="AM472" s="124"/>
    </row>
    <row r="473" spans="2:39" ht="15">
      <c r="B473" s="136"/>
      <c r="C473" s="136"/>
      <c r="F473" s="124"/>
      <c r="G473" s="124"/>
      <c r="AL473" s="124"/>
      <c r="AM473" s="124"/>
    </row>
    <row r="474" spans="2:39" ht="15">
      <c r="B474" s="137"/>
      <c r="C474" s="137"/>
      <c r="F474" s="124"/>
      <c r="G474" s="124"/>
      <c r="AL474" s="124"/>
      <c r="AM474" s="124"/>
    </row>
    <row r="475" spans="2:39" ht="15">
      <c r="B475" s="137"/>
      <c r="C475" s="137"/>
      <c r="F475" s="124"/>
      <c r="G475" s="124"/>
      <c r="AL475" s="124"/>
      <c r="AM475" s="124"/>
    </row>
    <row r="476" spans="2:39" ht="15">
      <c r="B476" s="137"/>
      <c r="C476" s="137"/>
      <c r="F476" s="124"/>
      <c r="G476" s="124"/>
      <c r="AL476" s="124"/>
      <c r="AM476" s="124"/>
    </row>
    <row r="477" spans="2:39" ht="15">
      <c r="B477" s="137"/>
      <c r="C477" s="137"/>
      <c r="F477" s="124"/>
      <c r="G477" s="124"/>
      <c r="AL477" s="124"/>
      <c r="AM477" s="124"/>
    </row>
    <row r="478" spans="2:39" ht="15">
      <c r="B478" s="137"/>
      <c r="C478" s="137"/>
      <c r="F478" s="124"/>
      <c r="G478" s="124"/>
      <c r="AL478" s="124"/>
      <c r="AM478" s="124"/>
    </row>
    <row r="479" spans="2:39" ht="15">
      <c r="B479" s="137"/>
      <c r="C479" s="137"/>
      <c r="F479" s="124"/>
      <c r="G479" s="124"/>
      <c r="AL479" s="124"/>
      <c r="AM479" s="124"/>
    </row>
    <row r="480" spans="2:39" ht="15">
      <c r="B480" s="137"/>
      <c r="C480" s="137"/>
      <c r="F480" s="124"/>
      <c r="G480" s="124"/>
      <c r="AL480" s="124"/>
      <c r="AM480" s="124"/>
    </row>
    <row r="481" spans="2:39" ht="15">
      <c r="B481" s="137"/>
      <c r="C481" s="137"/>
      <c r="F481" s="124"/>
      <c r="G481" s="124"/>
      <c r="AL481" s="124"/>
      <c r="AM481" s="124"/>
    </row>
    <row r="482" spans="2:39" ht="15">
      <c r="B482" s="137"/>
      <c r="C482" s="137"/>
      <c r="F482" s="124"/>
      <c r="G482" s="124"/>
      <c r="AL482" s="124"/>
      <c r="AM482" s="124"/>
    </row>
    <row r="483" spans="2:39" ht="15">
      <c r="B483" s="137"/>
      <c r="C483" s="137"/>
      <c r="F483" s="124"/>
      <c r="G483" s="124"/>
      <c r="AL483" s="124"/>
      <c r="AM483" s="124"/>
    </row>
    <row r="484" spans="2:39" ht="15">
      <c r="B484" s="137"/>
      <c r="C484" s="137"/>
      <c r="F484" s="124"/>
      <c r="G484" s="124"/>
      <c r="AL484" s="124"/>
      <c r="AM484" s="124"/>
    </row>
    <row r="485" spans="2:39" ht="15">
      <c r="B485" s="137"/>
      <c r="C485" s="137"/>
      <c r="F485" s="124"/>
      <c r="G485" s="124"/>
      <c r="AL485" s="124"/>
      <c r="AM485" s="124"/>
    </row>
    <row r="486" spans="2:39" ht="15">
      <c r="B486" s="138"/>
      <c r="C486" s="138"/>
      <c r="F486" s="124"/>
      <c r="G486" s="124"/>
      <c r="AL486" s="124"/>
      <c r="AM486" s="124"/>
    </row>
    <row r="487" spans="2:39" ht="15">
      <c r="B487" s="136"/>
      <c r="C487" s="136"/>
      <c r="F487" s="124"/>
      <c r="G487" s="124"/>
      <c r="AL487" s="124"/>
      <c r="AM487" s="124"/>
    </row>
    <row r="488" spans="2:39" ht="15">
      <c r="B488" s="137"/>
      <c r="C488" s="137"/>
      <c r="F488" s="124"/>
      <c r="G488" s="124"/>
      <c r="AL488" s="124"/>
      <c r="AM488" s="124"/>
    </row>
    <row r="489" spans="2:39" ht="15">
      <c r="B489" s="137"/>
      <c r="C489" s="137"/>
      <c r="F489" s="124"/>
      <c r="G489" s="124"/>
      <c r="AL489" s="124"/>
      <c r="AM489" s="124"/>
    </row>
    <row r="490" spans="2:39" ht="15">
      <c r="B490" s="137"/>
      <c r="C490" s="137"/>
      <c r="F490" s="124"/>
      <c r="G490" s="124"/>
      <c r="AL490" s="124"/>
      <c r="AM490" s="124"/>
    </row>
    <row r="491" spans="2:39" ht="15">
      <c r="B491" s="137"/>
      <c r="C491" s="137"/>
      <c r="F491" s="124"/>
      <c r="G491" s="124"/>
      <c r="AL491" s="124"/>
      <c r="AM491" s="124"/>
    </row>
    <row r="492" spans="2:39" ht="15">
      <c r="B492" s="137"/>
      <c r="C492" s="137"/>
      <c r="F492" s="124"/>
      <c r="G492" s="124"/>
      <c r="AL492" s="124"/>
      <c r="AM492" s="124"/>
    </row>
    <row r="493" spans="2:39" ht="15">
      <c r="B493" s="137"/>
      <c r="C493" s="137"/>
      <c r="F493" s="124"/>
      <c r="G493" s="124"/>
      <c r="AL493" s="124"/>
      <c r="AM493" s="124"/>
    </row>
    <row r="494" spans="2:39" ht="15">
      <c r="B494" s="137"/>
      <c r="C494" s="137"/>
      <c r="F494" s="124"/>
      <c r="G494" s="124"/>
      <c r="AL494" s="124"/>
      <c r="AM494" s="124"/>
    </row>
    <row r="495" spans="2:39" ht="15">
      <c r="B495" s="137"/>
      <c r="C495" s="137"/>
      <c r="F495" s="124"/>
      <c r="G495" s="124"/>
      <c r="AL495" s="124"/>
      <c r="AM495" s="124"/>
    </row>
    <row r="496" spans="2:39" ht="15">
      <c r="B496" s="137"/>
      <c r="C496" s="137"/>
      <c r="F496" s="124"/>
      <c r="G496" s="124"/>
      <c r="AL496" s="124"/>
      <c r="AM496" s="124"/>
    </row>
    <row r="497" spans="2:39" ht="15">
      <c r="B497" s="137"/>
      <c r="C497" s="137"/>
      <c r="F497" s="124"/>
      <c r="G497" s="124"/>
      <c r="AL497" s="124"/>
      <c r="AM497" s="124"/>
    </row>
    <row r="498" spans="2:39" ht="15">
      <c r="B498" s="137"/>
      <c r="C498" s="137"/>
      <c r="F498" s="124"/>
      <c r="G498" s="124"/>
      <c r="AL498" s="124"/>
      <c r="AM498" s="124"/>
    </row>
    <row r="499" spans="2:39" ht="15">
      <c r="B499" s="137"/>
      <c r="C499" s="137"/>
      <c r="F499" s="124"/>
      <c r="G499" s="124"/>
      <c r="AL499" s="124"/>
      <c r="AM499" s="124"/>
    </row>
    <row r="500" spans="2:39" ht="15">
      <c r="B500" s="138"/>
      <c r="C500" s="138"/>
      <c r="F500" s="124"/>
      <c r="G500" s="124"/>
      <c r="AL500" s="124"/>
      <c r="AM500" s="124"/>
    </row>
    <row r="501" spans="2:39" ht="15">
      <c r="B501" s="133"/>
      <c r="C501" s="133"/>
      <c r="F501" s="124"/>
      <c r="G501" s="124"/>
      <c r="AL501" s="124"/>
      <c r="AM501" s="124"/>
    </row>
    <row r="502" spans="2:39" ht="15">
      <c r="B502" s="123"/>
      <c r="C502" s="123"/>
      <c r="F502" s="124"/>
      <c r="G502" s="124"/>
      <c r="AL502" s="124"/>
      <c r="AM502" s="124"/>
    </row>
    <row r="503" spans="2:39" ht="15">
      <c r="B503" s="123"/>
      <c r="C503" s="123"/>
      <c r="F503" s="124"/>
      <c r="G503" s="124"/>
      <c r="AL503" s="124"/>
      <c r="AM503" s="124"/>
    </row>
    <row r="504" spans="2:39" ht="15">
      <c r="B504" s="123"/>
      <c r="C504" s="123"/>
      <c r="F504" s="124"/>
      <c r="G504" s="124"/>
      <c r="AL504" s="124"/>
      <c r="AM504" s="124"/>
    </row>
    <row r="505" spans="2:39" ht="15">
      <c r="B505" s="133"/>
      <c r="C505" s="133"/>
      <c r="F505" s="124"/>
      <c r="G505" s="124"/>
      <c r="AL505" s="124"/>
      <c r="AM505" s="124"/>
    </row>
    <row r="506" spans="2:39" ht="15">
      <c r="B506" s="133"/>
      <c r="C506" s="133"/>
      <c r="F506" s="124"/>
      <c r="G506" s="124"/>
      <c r="AL506" s="124"/>
      <c r="AM506" s="124"/>
    </row>
    <row r="507" spans="2:39" ht="15">
      <c r="B507" s="123"/>
      <c r="C507" s="123"/>
      <c r="F507" s="124"/>
      <c r="G507" s="124"/>
      <c r="AL507" s="124"/>
      <c r="AM507" s="124"/>
    </row>
    <row r="508" spans="2:39" ht="15">
      <c r="B508" s="123"/>
      <c r="C508" s="123"/>
      <c r="F508" s="124"/>
      <c r="G508" s="124"/>
      <c r="AL508" s="124"/>
      <c r="AM508" s="124"/>
    </row>
    <row r="509" spans="2:39" ht="15">
      <c r="B509" s="123"/>
      <c r="C509" s="123"/>
      <c r="F509" s="124"/>
      <c r="G509" s="124"/>
      <c r="AL509" s="124"/>
      <c r="AM509" s="124"/>
    </row>
    <row r="510" spans="2:39" ht="15">
      <c r="B510" s="123"/>
      <c r="C510" s="123"/>
      <c r="F510" s="124"/>
      <c r="G510" s="124"/>
      <c r="AL510" s="124"/>
      <c r="AM510" s="124"/>
    </row>
    <row r="511" spans="2:39" ht="15">
      <c r="B511" s="123"/>
      <c r="C511" s="123"/>
      <c r="F511" s="124"/>
      <c r="G511" s="124"/>
      <c r="AL511" s="124"/>
      <c r="AM511" s="124"/>
    </row>
    <row r="512" spans="2:39" ht="15">
      <c r="B512" s="123"/>
      <c r="C512" s="123"/>
      <c r="F512" s="124"/>
      <c r="G512" s="124"/>
      <c r="AL512" s="124"/>
      <c r="AM512" s="124"/>
    </row>
    <row r="513" spans="2:39" ht="15">
      <c r="B513" s="123"/>
      <c r="C513" s="123"/>
      <c r="F513" s="124"/>
      <c r="G513" s="124"/>
      <c r="AL513" s="124"/>
      <c r="AM513" s="124"/>
    </row>
    <row r="514" spans="2:39" ht="15">
      <c r="B514" s="123"/>
      <c r="C514" s="123"/>
      <c r="F514" s="124"/>
      <c r="G514" s="124"/>
      <c r="AL514" s="124"/>
      <c r="AM514" s="124"/>
    </row>
    <row r="515" spans="2:39" ht="15">
      <c r="B515" s="123"/>
      <c r="C515" s="123"/>
      <c r="F515" s="124"/>
      <c r="G515" s="124"/>
      <c r="AL515" s="124"/>
      <c r="AM515" s="124"/>
    </row>
    <row r="516" spans="2:39" ht="15">
      <c r="B516" s="123"/>
      <c r="C516" s="123"/>
      <c r="F516" s="124"/>
      <c r="G516" s="124"/>
      <c r="AL516" s="124"/>
      <c r="AM516" s="124"/>
    </row>
    <row r="517" spans="2:39" ht="15">
      <c r="B517" s="123"/>
      <c r="C517" s="123"/>
      <c r="F517" s="124"/>
      <c r="G517" s="124"/>
      <c r="AL517" s="124"/>
      <c r="AM517" s="124"/>
    </row>
    <row r="518" spans="2:39" ht="15">
      <c r="B518" s="123"/>
      <c r="C518" s="123"/>
      <c r="F518" s="124"/>
      <c r="G518" s="124"/>
      <c r="AL518" s="124"/>
      <c r="AM518" s="124"/>
    </row>
    <row r="519" spans="2:39" ht="15">
      <c r="B519" s="123"/>
      <c r="C519" s="123"/>
      <c r="F519" s="124"/>
      <c r="G519" s="124"/>
      <c r="AL519" s="124"/>
      <c r="AM519" s="124"/>
    </row>
    <row r="520" spans="2:39" ht="15">
      <c r="B520" s="123"/>
      <c r="C520" s="123"/>
      <c r="F520" s="124"/>
      <c r="G520" s="124"/>
      <c r="AL520" s="124"/>
      <c r="AM520" s="124"/>
    </row>
    <row r="521" spans="2:39" ht="15">
      <c r="B521" s="123"/>
      <c r="C521" s="123"/>
      <c r="F521" s="124"/>
      <c r="G521" s="124"/>
      <c r="AL521" s="124"/>
      <c r="AM521" s="124"/>
    </row>
    <row r="522" spans="2:39" ht="15">
      <c r="B522" s="123"/>
      <c r="C522" s="123"/>
      <c r="F522" s="124"/>
      <c r="G522" s="124"/>
      <c r="AL522" s="124"/>
      <c r="AM522" s="124"/>
    </row>
    <row r="523" spans="2:39" ht="15">
      <c r="B523" s="123"/>
      <c r="C523" s="123"/>
      <c r="F523" s="124"/>
      <c r="G523" s="124"/>
      <c r="AL523" s="124"/>
      <c r="AM523" s="124"/>
    </row>
    <row r="524" spans="2:39" ht="15">
      <c r="B524" s="123"/>
      <c r="C524" s="123"/>
      <c r="F524" s="124"/>
      <c r="G524" s="124"/>
      <c r="AL524" s="124"/>
      <c r="AM524" s="124"/>
    </row>
    <row r="525" spans="2:39" ht="15">
      <c r="B525" s="133"/>
      <c r="C525" s="133"/>
      <c r="F525" s="124"/>
      <c r="G525" s="124"/>
      <c r="AL525" s="124"/>
      <c r="AM525" s="124"/>
    </row>
    <row r="526" spans="2:39" ht="15">
      <c r="B526" s="133"/>
      <c r="C526" s="133"/>
      <c r="F526" s="124"/>
      <c r="G526" s="124"/>
      <c r="AL526" s="124"/>
      <c r="AM526" s="124"/>
    </row>
    <row r="527" spans="2:39" ht="15">
      <c r="B527" s="123"/>
      <c r="C527" s="123"/>
      <c r="F527" s="124"/>
      <c r="G527" s="124"/>
      <c r="AL527" s="124"/>
      <c r="AM527" s="124"/>
    </row>
    <row r="528" spans="2:39" ht="15">
      <c r="B528" s="123"/>
      <c r="C528" s="123"/>
      <c r="F528" s="124"/>
      <c r="G528" s="124"/>
      <c r="AL528" s="124"/>
      <c r="AM528" s="124"/>
    </row>
    <row r="529" spans="2:39" ht="15">
      <c r="B529" s="137"/>
      <c r="C529" s="137"/>
      <c r="F529" s="124"/>
      <c r="G529" s="124"/>
      <c r="AL529" s="124"/>
      <c r="AM529" s="124"/>
    </row>
    <row r="530" spans="2:39" ht="15">
      <c r="B530" s="137"/>
      <c r="C530" s="137"/>
      <c r="F530" s="124"/>
      <c r="G530" s="124"/>
      <c r="AL530" s="124"/>
      <c r="AM530" s="124"/>
    </row>
    <row r="531" spans="2:39" ht="15">
      <c r="B531" s="123"/>
      <c r="C531" s="123"/>
      <c r="F531" s="124"/>
      <c r="G531" s="124"/>
      <c r="AL531" s="124"/>
      <c r="AM531" s="124"/>
    </row>
    <row r="532" spans="2:39" ht="15">
      <c r="B532" s="123"/>
      <c r="C532" s="123"/>
      <c r="F532" s="124"/>
      <c r="G532" s="124"/>
      <c r="AL532" s="124"/>
      <c r="AM532" s="124"/>
    </row>
    <row r="533" spans="2:39" ht="15">
      <c r="B533" s="123"/>
      <c r="C533" s="123"/>
      <c r="F533" s="124"/>
      <c r="G533" s="124"/>
      <c r="AL533" s="124"/>
      <c r="AM533" s="124"/>
    </row>
    <row r="534" spans="2:39" ht="15">
      <c r="B534" s="133"/>
      <c r="C534" s="133"/>
      <c r="F534" s="124"/>
      <c r="G534" s="124"/>
      <c r="AL534" s="124"/>
      <c r="AM534" s="124"/>
    </row>
    <row r="535" spans="2:39" ht="15">
      <c r="B535" s="123"/>
      <c r="C535" s="123"/>
      <c r="F535" s="124"/>
      <c r="G535" s="124"/>
      <c r="AL535" s="124"/>
      <c r="AM535" s="124"/>
    </row>
    <row r="536" spans="2:39" ht="15">
      <c r="B536" s="123"/>
      <c r="C536" s="123"/>
      <c r="F536" s="124"/>
      <c r="G536" s="124"/>
      <c r="AL536" s="124"/>
      <c r="AM536" s="124"/>
    </row>
    <row r="537" spans="2:39" ht="15">
      <c r="B537" s="123"/>
      <c r="C537" s="123"/>
      <c r="F537" s="124"/>
      <c r="G537" s="124"/>
      <c r="AL537" s="124"/>
      <c r="AM537" s="124"/>
    </row>
    <row r="538" spans="2:39" ht="15">
      <c r="B538" s="123"/>
      <c r="C538" s="123"/>
      <c r="F538" s="124"/>
      <c r="G538" s="124"/>
      <c r="AL538" s="124"/>
      <c r="AM538" s="124"/>
    </row>
    <row r="539" spans="2:39" ht="15">
      <c r="B539" s="123"/>
      <c r="C539" s="123"/>
      <c r="F539" s="124"/>
      <c r="G539" s="124"/>
      <c r="AL539" s="124"/>
      <c r="AM539" s="124"/>
    </row>
    <row r="540" spans="2:39" ht="15">
      <c r="B540" s="123"/>
      <c r="C540" s="123"/>
      <c r="F540" s="124"/>
      <c r="G540" s="124"/>
      <c r="AL540" s="124"/>
      <c r="AM540" s="124"/>
    </row>
    <row r="541" spans="2:39" ht="15">
      <c r="B541" s="123"/>
      <c r="C541" s="123"/>
      <c r="F541" s="124"/>
      <c r="G541" s="124"/>
      <c r="AL541" s="124"/>
      <c r="AM541" s="124"/>
    </row>
    <row r="542" spans="2:39" ht="15">
      <c r="B542" s="123"/>
      <c r="C542" s="123"/>
      <c r="F542" s="124"/>
      <c r="G542" s="124"/>
      <c r="AL542" s="124"/>
      <c r="AM542" s="124"/>
    </row>
    <row r="543" spans="2:39" ht="15">
      <c r="B543" s="133"/>
      <c r="C543" s="133"/>
      <c r="F543" s="124"/>
      <c r="G543" s="124"/>
      <c r="AL543" s="124"/>
      <c r="AM543" s="124"/>
    </row>
    <row r="544" spans="2:39" ht="15">
      <c r="B544" s="133"/>
      <c r="C544" s="133"/>
      <c r="F544" s="124"/>
      <c r="G544" s="124"/>
      <c r="AL544" s="124"/>
      <c r="AM544" s="124"/>
    </row>
    <row r="545" spans="2:39" ht="15">
      <c r="B545" s="123"/>
      <c r="C545" s="123"/>
      <c r="F545" s="124"/>
      <c r="G545" s="124"/>
      <c r="AL545" s="124"/>
      <c r="AM545" s="124"/>
    </row>
    <row r="546" spans="2:39" ht="15">
      <c r="B546" s="123"/>
      <c r="C546" s="123"/>
      <c r="F546" s="124"/>
      <c r="G546" s="124"/>
      <c r="AL546" s="124"/>
      <c r="AM546" s="124"/>
    </row>
    <row r="547" spans="2:39" ht="15">
      <c r="B547" s="133"/>
      <c r="C547" s="133"/>
      <c r="F547" s="124"/>
      <c r="G547" s="124"/>
      <c r="AL547" s="124"/>
      <c r="AM547" s="124"/>
    </row>
    <row r="548" spans="2:39" ht="15">
      <c r="B548" s="123"/>
      <c r="C548" s="123"/>
      <c r="F548" s="124"/>
      <c r="G548" s="124"/>
      <c r="AL548" s="124"/>
      <c r="AM548" s="124"/>
    </row>
    <row r="549" spans="2:39" ht="15">
      <c r="B549" s="123"/>
      <c r="C549" s="123"/>
      <c r="F549" s="124"/>
      <c r="G549" s="124"/>
      <c r="AL549" s="124"/>
      <c r="AM549" s="124"/>
    </row>
    <row r="550" spans="2:39" ht="15">
      <c r="B550" s="123"/>
      <c r="C550" s="123"/>
      <c r="F550" s="124"/>
      <c r="G550" s="124"/>
      <c r="AL550" s="124"/>
      <c r="AM550" s="124"/>
    </row>
    <row r="551" spans="2:39" ht="15">
      <c r="B551" s="123"/>
      <c r="C551" s="123"/>
      <c r="F551" s="124"/>
      <c r="G551" s="124"/>
      <c r="AL551" s="124"/>
      <c r="AM551" s="124"/>
    </row>
    <row r="552" spans="2:39" ht="15">
      <c r="B552" s="123"/>
      <c r="C552" s="123"/>
      <c r="F552" s="124"/>
      <c r="G552" s="124"/>
      <c r="AL552" s="124"/>
      <c r="AM552" s="124"/>
    </row>
    <row r="553" spans="2:39" ht="15">
      <c r="B553" s="123"/>
      <c r="C553" s="123"/>
      <c r="F553" s="124"/>
      <c r="G553" s="124"/>
      <c r="AL553" s="124"/>
      <c r="AM553" s="124"/>
    </row>
    <row r="554" spans="2:39" ht="15">
      <c r="B554" s="123"/>
      <c r="C554" s="123"/>
      <c r="F554" s="124"/>
      <c r="G554" s="124"/>
      <c r="AL554" s="124"/>
      <c r="AM554" s="124"/>
    </row>
    <row r="555" spans="2:39" ht="15">
      <c r="B555" s="123"/>
      <c r="C555" s="123"/>
      <c r="F555" s="124"/>
      <c r="G555" s="124"/>
      <c r="AL555" s="124"/>
      <c r="AM555" s="124"/>
    </row>
    <row r="556" spans="2:39" ht="15">
      <c r="B556" s="123"/>
      <c r="C556" s="123"/>
      <c r="F556" s="124"/>
      <c r="G556" s="124"/>
      <c r="AL556" s="124"/>
      <c r="AM556" s="124"/>
    </row>
    <row r="557" spans="2:39" ht="15">
      <c r="B557" s="123"/>
      <c r="C557" s="123"/>
      <c r="F557" s="124"/>
      <c r="G557" s="124"/>
      <c r="AL557" s="124"/>
      <c r="AM557" s="124"/>
    </row>
    <row r="558" spans="2:39" ht="15">
      <c r="B558" s="123"/>
      <c r="C558" s="123"/>
      <c r="F558" s="124"/>
      <c r="G558" s="124"/>
      <c r="AL558" s="124"/>
      <c r="AM558" s="124"/>
    </row>
    <row r="559" spans="2:39" ht="15">
      <c r="B559" s="123"/>
      <c r="C559" s="123"/>
      <c r="F559" s="124"/>
      <c r="G559" s="124"/>
      <c r="AL559" s="124"/>
      <c r="AM559" s="124"/>
    </row>
    <row r="560" spans="2:39" ht="15">
      <c r="B560" s="123"/>
      <c r="C560" s="123"/>
      <c r="F560" s="124"/>
      <c r="G560" s="124"/>
      <c r="AL560" s="124"/>
      <c r="AM560" s="124"/>
    </row>
    <row r="561" spans="2:39" ht="15">
      <c r="B561" s="123"/>
      <c r="C561" s="123"/>
      <c r="AL561" s="124"/>
      <c r="AM561" s="124"/>
    </row>
    <row r="562" spans="2:39" ht="15">
      <c r="B562" s="123"/>
      <c r="C562" s="123"/>
      <c r="AL562" s="124"/>
      <c r="AM562" s="124"/>
    </row>
    <row r="563" spans="2:39" ht="15">
      <c r="B563" s="123"/>
      <c r="C563" s="123"/>
      <c r="AL563" s="124"/>
      <c r="AM563" s="124"/>
    </row>
    <row r="564" spans="2:39" ht="15">
      <c r="B564" s="123"/>
      <c r="C564" s="123"/>
      <c r="AL564" s="124"/>
      <c r="AM564" s="124"/>
    </row>
    <row r="565" spans="2:39" ht="15">
      <c r="B565" s="123"/>
      <c r="C565" s="123"/>
      <c r="AL565" s="124"/>
      <c r="AM565" s="124"/>
    </row>
    <row r="566" spans="2:39" ht="15">
      <c r="B566" s="123"/>
      <c r="C566" s="123"/>
      <c r="AL566" s="124"/>
      <c r="AM566" s="124"/>
    </row>
    <row r="567" spans="2:39" ht="15">
      <c r="B567" s="123"/>
      <c r="C567" s="123"/>
      <c r="AL567" s="124"/>
      <c r="AM567" s="124"/>
    </row>
    <row r="568" spans="2:39" ht="15">
      <c r="B568" s="123"/>
      <c r="C568" s="123"/>
      <c r="AL568" s="124"/>
      <c r="AM568" s="124"/>
    </row>
    <row r="569" spans="2:39" ht="15">
      <c r="B569" s="123"/>
      <c r="C569" s="123"/>
      <c r="AL569" s="124"/>
      <c r="AM569" s="124"/>
    </row>
    <row r="570" spans="2:39" ht="15">
      <c r="B570" s="131"/>
      <c r="C570" s="131"/>
      <c r="AL570" s="124"/>
      <c r="AM570" s="124"/>
    </row>
    <row r="571" spans="2:39" ht="15">
      <c r="B571" s="131"/>
      <c r="C571" s="131"/>
      <c r="L571" s="139"/>
      <c r="M571" s="139"/>
      <c r="AL571" s="124"/>
      <c r="AM571" s="124"/>
    </row>
    <row r="572" spans="2:39" ht="15">
      <c r="B572" s="131"/>
      <c r="C572" s="131"/>
      <c r="AL572" s="124"/>
      <c r="AM572" s="124"/>
    </row>
    <row r="573" spans="2:39" ht="15">
      <c r="B573" s="131"/>
      <c r="C573" s="131"/>
      <c r="AL573" s="124"/>
      <c r="AM573" s="124"/>
    </row>
    <row r="574" spans="2:39" ht="15">
      <c r="B574" s="131"/>
      <c r="C574" s="131"/>
      <c r="AL574" s="124"/>
      <c r="AM574" s="124"/>
    </row>
    <row r="575" spans="2:39" ht="15">
      <c r="B575" s="131"/>
      <c r="C575" s="131"/>
      <c r="AL575" s="124"/>
      <c r="AM575" s="124"/>
    </row>
    <row r="576" spans="2:39" ht="15">
      <c r="B576" s="131"/>
      <c r="C576" s="131"/>
      <c r="AL576" s="124"/>
      <c r="AM576" s="124"/>
    </row>
    <row r="577" spans="2:39" ht="15">
      <c r="B577" s="131"/>
      <c r="C577" s="131"/>
      <c r="AL577" s="124"/>
      <c r="AM577" s="124"/>
    </row>
    <row r="578" spans="2:39" ht="15">
      <c r="B578" s="131"/>
      <c r="C578" s="131"/>
      <c r="AL578" s="124"/>
      <c r="AM578" s="124"/>
    </row>
    <row r="579" spans="2:39" ht="15">
      <c r="B579" s="131"/>
      <c r="C579" s="131"/>
      <c r="AL579" s="124"/>
      <c r="AM579" s="124"/>
    </row>
    <row r="580" spans="2:39" ht="15">
      <c r="B580" s="131"/>
      <c r="C580" s="131"/>
      <c r="AL580" s="124"/>
      <c r="AM580" s="124"/>
    </row>
    <row r="581" spans="2:39" ht="15">
      <c r="B581" s="131"/>
      <c r="C581" s="131"/>
      <c r="L581" s="140"/>
      <c r="M581" s="140"/>
      <c r="AL581" s="124"/>
      <c r="AM581" s="124"/>
    </row>
    <row r="582" spans="2:39" ht="15">
      <c r="B582" s="131"/>
      <c r="C582" s="131"/>
      <c r="AL582" s="124"/>
      <c r="AM582" s="124"/>
    </row>
    <row r="583" spans="2:39" ht="15">
      <c r="B583" s="131"/>
      <c r="C583" s="131"/>
      <c r="AL583" s="124"/>
      <c r="AM583" s="124"/>
    </row>
    <row r="584" spans="2:39" ht="15">
      <c r="B584" s="131"/>
      <c r="C584" s="131"/>
      <c r="AL584" s="124"/>
      <c r="AM584" s="124"/>
    </row>
    <row r="585" spans="2:39" ht="15">
      <c r="B585" s="141"/>
      <c r="C585" s="141"/>
      <c r="AL585" s="124"/>
      <c r="AM585" s="124"/>
    </row>
    <row r="586" spans="2:39" ht="15">
      <c r="B586" s="142"/>
      <c r="C586" s="142"/>
      <c r="AL586" s="124"/>
      <c r="AM586" s="124"/>
    </row>
    <row r="587" spans="2:39" ht="15">
      <c r="B587" s="142"/>
      <c r="C587" s="142"/>
      <c r="AL587" s="124"/>
      <c r="AM587" s="124"/>
    </row>
    <row r="588" spans="2:39" ht="15">
      <c r="B588" s="142"/>
      <c r="C588" s="142"/>
      <c r="AL588" s="124"/>
      <c r="AM588" s="124"/>
    </row>
    <row r="589" spans="2:39" ht="15">
      <c r="B589" s="131"/>
      <c r="C589" s="131"/>
      <c r="AL589" s="124"/>
      <c r="AM589" s="124"/>
    </row>
    <row r="590" spans="2:39" ht="15">
      <c r="B590" s="131"/>
      <c r="C590" s="131"/>
      <c r="AL590" s="124"/>
      <c r="AM590" s="124"/>
    </row>
    <row r="591" spans="2:39" ht="15">
      <c r="B591" s="131"/>
      <c r="C591" s="131"/>
      <c r="AL591" s="124"/>
      <c r="AM591" s="124"/>
    </row>
    <row r="592" spans="2:39" ht="15">
      <c r="B592" s="131"/>
      <c r="C592" s="131"/>
      <c r="AL592" s="124"/>
      <c r="AM592" s="124"/>
    </row>
    <row r="593" spans="2:39" ht="15">
      <c r="B593" s="131"/>
      <c r="C593" s="131"/>
      <c r="F593" s="124"/>
      <c r="G593" s="124"/>
      <c r="AL593" s="124"/>
      <c r="AM593" s="124"/>
    </row>
    <row r="594" spans="2:39" ht="15">
      <c r="B594" s="131"/>
      <c r="C594" s="131"/>
      <c r="F594" s="124"/>
      <c r="G594" s="124"/>
      <c r="AL594" s="124"/>
      <c r="AM594" s="124"/>
    </row>
    <row r="595" spans="2:39" ht="15">
      <c r="B595" s="131"/>
      <c r="C595" s="131"/>
      <c r="F595" s="124"/>
      <c r="G595" s="124"/>
      <c r="AL595" s="124"/>
      <c r="AM595" s="124"/>
    </row>
    <row r="596" spans="2:39" ht="15">
      <c r="B596" s="131"/>
      <c r="C596" s="131"/>
      <c r="F596" s="124"/>
      <c r="G596" s="124"/>
      <c r="AL596" s="124"/>
      <c r="AM596" s="124"/>
    </row>
    <row r="597" spans="2:39" ht="15">
      <c r="B597" s="131"/>
      <c r="C597" s="131"/>
      <c r="F597" s="124"/>
      <c r="G597" s="124"/>
      <c r="AL597" s="124"/>
      <c r="AM597" s="124"/>
    </row>
    <row r="598" spans="2:39" ht="15">
      <c r="B598" s="131"/>
      <c r="C598" s="131"/>
      <c r="F598" s="124"/>
      <c r="G598" s="124"/>
      <c r="AL598" s="124"/>
      <c r="AM598" s="124"/>
    </row>
    <row r="599" spans="2:39" ht="15">
      <c r="B599" s="131"/>
      <c r="C599" s="131"/>
      <c r="F599" s="124"/>
      <c r="G599" s="124"/>
      <c r="AL599" s="124"/>
      <c r="AM599" s="124"/>
    </row>
    <row r="600" spans="2:39" ht="15">
      <c r="B600" s="131"/>
      <c r="C600" s="131"/>
      <c r="F600" s="124"/>
      <c r="G600" s="124"/>
      <c r="AL600" s="124"/>
      <c r="AM600" s="124"/>
    </row>
    <row r="601" spans="2:39" ht="15">
      <c r="B601" s="131"/>
      <c r="C601" s="131"/>
      <c r="F601" s="124"/>
      <c r="G601" s="124"/>
      <c r="AL601" s="124"/>
      <c r="AM601" s="124"/>
    </row>
    <row r="602" spans="2:39" ht="15">
      <c r="B602" s="131"/>
      <c r="C602" s="131"/>
      <c r="F602" s="124"/>
      <c r="G602" s="124"/>
      <c r="AL602" s="124"/>
      <c r="AM602" s="124"/>
    </row>
    <row r="603" spans="2:39" ht="15">
      <c r="B603" s="131"/>
      <c r="C603" s="131"/>
      <c r="F603" s="124"/>
      <c r="G603" s="124"/>
      <c r="AL603" s="124"/>
      <c r="AM603" s="124"/>
    </row>
    <row r="604" spans="2:39" ht="15">
      <c r="B604" s="131"/>
      <c r="C604" s="131"/>
      <c r="F604" s="124"/>
      <c r="G604" s="124"/>
      <c r="AL604" s="124"/>
      <c r="AM604" s="124"/>
    </row>
    <row r="605" spans="2:39" ht="15">
      <c r="B605" s="131"/>
      <c r="C605" s="131"/>
      <c r="F605" s="124"/>
      <c r="G605" s="124"/>
      <c r="AL605" s="124"/>
      <c r="AM605" s="124"/>
    </row>
    <row r="606" spans="2:39" ht="15">
      <c r="B606" s="131"/>
      <c r="C606" s="131"/>
      <c r="F606" s="124"/>
      <c r="G606" s="124"/>
      <c r="AL606" s="124"/>
      <c r="AM606" s="124"/>
    </row>
    <row r="607" spans="2:39" ht="15">
      <c r="B607" s="131"/>
      <c r="C607" s="131"/>
      <c r="F607" s="124"/>
      <c r="G607" s="124"/>
      <c r="AL607" s="124"/>
      <c r="AM607" s="124"/>
    </row>
    <row r="608" spans="2:39" ht="15">
      <c r="B608" s="131"/>
      <c r="C608" s="131"/>
      <c r="F608" s="124"/>
      <c r="G608" s="124"/>
      <c r="AL608" s="124"/>
      <c r="AM608" s="124"/>
    </row>
    <row r="609" spans="2:39" ht="15">
      <c r="B609" s="131"/>
      <c r="C609" s="131"/>
      <c r="F609" s="124"/>
      <c r="G609" s="124"/>
      <c r="AL609" s="124"/>
      <c r="AM609" s="124"/>
    </row>
    <row r="610" spans="2:39" ht="15">
      <c r="B610" s="131"/>
      <c r="C610" s="131"/>
      <c r="F610" s="124"/>
      <c r="G610" s="124"/>
      <c r="AL610" s="124"/>
      <c r="AM610" s="124"/>
    </row>
    <row r="611" spans="2:39" ht="15">
      <c r="B611" s="131"/>
      <c r="C611" s="131"/>
      <c r="F611" s="124"/>
      <c r="G611" s="124"/>
      <c r="AL611" s="124"/>
      <c r="AM611" s="124"/>
    </row>
    <row r="612" spans="2:39" ht="15">
      <c r="B612" s="131"/>
      <c r="C612" s="131"/>
      <c r="F612" s="124"/>
      <c r="G612" s="124"/>
      <c r="AL612" s="124"/>
      <c r="AM612" s="124"/>
    </row>
    <row r="613" spans="2:39" ht="15">
      <c r="B613" s="131"/>
      <c r="C613" s="131"/>
      <c r="F613" s="124"/>
      <c r="G613" s="124"/>
      <c r="AL613" s="124"/>
      <c r="AM613" s="124"/>
    </row>
    <row r="614" spans="2:39" ht="15">
      <c r="B614" s="131"/>
      <c r="C614" s="131"/>
      <c r="F614" s="124"/>
      <c r="G614" s="124"/>
      <c r="AL614" s="124"/>
      <c r="AM614" s="124"/>
    </row>
    <row r="615" spans="2:39" ht="15">
      <c r="B615" s="131"/>
      <c r="C615" s="131"/>
      <c r="F615" s="124"/>
      <c r="G615" s="124"/>
      <c r="AL615" s="124"/>
      <c r="AM615" s="124"/>
    </row>
    <row r="616" spans="2:39" ht="15">
      <c r="B616" s="131"/>
      <c r="C616" s="131"/>
      <c r="F616" s="124"/>
      <c r="G616" s="124"/>
      <c r="AL616" s="124"/>
      <c r="AM616" s="124"/>
    </row>
    <row r="617" spans="2:39" ht="15">
      <c r="B617" s="131"/>
      <c r="C617" s="131"/>
      <c r="F617" s="124"/>
      <c r="G617" s="124"/>
      <c r="AL617" s="124"/>
      <c r="AM617" s="124"/>
    </row>
    <row r="618" spans="2:39" ht="15">
      <c r="B618" s="131"/>
      <c r="C618" s="131"/>
      <c r="F618" s="124"/>
      <c r="G618" s="124"/>
      <c r="AL618" s="124"/>
      <c r="AM618" s="124"/>
    </row>
    <row r="619" spans="2:39" ht="15">
      <c r="B619" s="131"/>
      <c r="C619" s="131"/>
      <c r="F619" s="124"/>
      <c r="G619" s="124"/>
      <c r="AL619" s="124"/>
      <c r="AM619" s="124"/>
    </row>
    <row r="620" spans="2:39" ht="15">
      <c r="B620" s="131"/>
      <c r="C620" s="131"/>
      <c r="F620" s="124"/>
      <c r="G620" s="124"/>
      <c r="AL620" s="124"/>
      <c r="AM620" s="124"/>
    </row>
    <row r="621" spans="2:39" ht="15">
      <c r="B621" s="131"/>
      <c r="C621" s="131"/>
      <c r="F621" s="124"/>
      <c r="G621" s="124"/>
      <c r="AL621" s="124"/>
      <c r="AM621" s="124"/>
    </row>
    <row r="622" spans="2:39" ht="15">
      <c r="B622" s="131"/>
      <c r="C622" s="131"/>
      <c r="F622" s="124"/>
      <c r="G622" s="124"/>
      <c r="AL622" s="124"/>
      <c r="AM622" s="124"/>
    </row>
    <row r="623" spans="2:39" ht="15">
      <c r="B623" s="131"/>
      <c r="C623" s="131"/>
      <c r="F623" s="124"/>
      <c r="G623" s="124"/>
      <c r="AL623" s="124"/>
      <c r="AM623" s="124"/>
    </row>
    <row r="624" spans="2:39" ht="15">
      <c r="B624" s="131"/>
      <c r="C624" s="131"/>
      <c r="F624" s="124"/>
      <c r="G624" s="124"/>
      <c r="AL624" s="124"/>
      <c r="AM624" s="124"/>
    </row>
    <row r="625" spans="2:39" ht="15">
      <c r="B625" s="131"/>
      <c r="C625" s="131"/>
      <c r="F625" s="124"/>
      <c r="G625" s="124"/>
      <c r="AL625" s="124"/>
      <c r="AM625" s="124"/>
    </row>
    <row r="626" spans="2:39" ht="15">
      <c r="B626" s="131"/>
      <c r="C626" s="131"/>
      <c r="F626" s="124"/>
      <c r="G626" s="124"/>
      <c r="AL626" s="124"/>
      <c r="AM626" s="124"/>
    </row>
    <row r="627" spans="2:39" ht="15">
      <c r="B627" s="131"/>
      <c r="C627" s="131"/>
      <c r="F627" s="124"/>
      <c r="G627" s="124"/>
      <c r="AL627" s="124"/>
      <c r="AM627" s="124"/>
    </row>
    <row r="628" spans="2:39" ht="15">
      <c r="B628" s="131"/>
      <c r="C628" s="131"/>
      <c r="F628" s="124"/>
      <c r="G628" s="124"/>
      <c r="AL628" s="124"/>
      <c r="AM628" s="124"/>
    </row>
    <row r="629" spans="2:39" ht="15">
      <c r="B629" s="131"/>
      <c r="C629" s="131"/>
      <c r="F629" s="124"/>
      <c r="G629" s="124"/>
      <c r="AL629" s="124"/>
      <c r="AM629" s="124"/>
    </row>
    <row r="630" spans="2:39" ht="15">
      <c r="B630" s="131"/>
      <c r="C630" s="131"/>
      <c r="F630" s="124"/>
      <c r="G630" s="124"/>
      <c r="AL630" s="124"/>
      <c r="AM630" s="124"/>
    </row>
    <row r="631" spans="2:39" ht="15">
      <c r="B631" s="131"/>
      <c r="C631" s="131"/>
      <c r="F631" s="124"/>
      <c r="G631" s="124"/>
      <c r="AL631" s="124"/>
      <c r="AM631" s="124"/>
    </row>
    <row r="632" spans="2:39" ht="15">
      <c r="B632" s="131"/>
      <c r="C632" s="131"/>
      <c r="F632" s="124"/>
      <c r="G632" s="124"/>
      <c r="AL632" s="124"/>
      <c r="AM632" s="124"/>
    </row>
    <row r="633" spans="2:39" ht="15">
      <c r="B633" s="131"/>
      <c r="C633" s="131"/>
      <c r="F633" s="124"/>
      <c r="G633" s="124"/>
      <c r="AL633" s="124"/>
      <c r="AM633" s="124"/>
    </row>
    <row r="634" spans="2:39" ht="15">
      <c r="B634" s="131"/>
      <c r="C634" s="131"/>
      <c r="F634" s="124"/>
      <c r="G634" s="124"/>
      <c r="AL634" s="124"/>
      <c r="AM634" s="124"/>
    </row>
    <row r="635" spans="2:39" ht="15">
      <c r="B635" s="131"/>
      <c r="C635" s="131"/>
      <c r="F635" s="124"/>
      <c r="G635" s="124"/>
      <c r="AL635" s="124"/>
      <c r="AM635" s="124"/>
    </row>
    <row r="636" spans="2:39" ht="15">
      <c r="B636" s="131"/>
      <c r="C636" s="131"/>
      <c r="F636" s="124"/>
      <c r="G636" s="124"/>
      <c r="AL636" s="124"/>
      <c r="AM636" s="124"/>
    </row>
    <row r="637" spans="2:39" ht="15">
      <c r="B637" s="131"/>
      <c r="C637" s="131"/>
      <c r="F637" s="124"/>
      <c r="G637" s="124"/>
      <c r="AL637" s="124"/>
      <c r="AM637" s="124"/>
    </row>
    <row r="638" spans="2:39" ht="15">
      <c r="B638" s="131"/>
      <c r="C638" s="131"/>
      <c r="F638" s="124"/>
      <c r="G638" s="124"/>
      <c r="AL638" s="124"/>
      <c r="AM638" s="124"/>
    </row>
    <row r="639" spans="2:39" ht="15">
      <c r="B639" s="131"/>
      <c r="C639" s="131"/>
      <c r="F639" s="124"/>
      <c r="G639" s="124"/>
      <c r="AL639" s="124"/>
      <c r="AM639" s="124"/>
    </row>
    <row r="640" spans="2:39" ht="15">
      <c r="B640" s="131"/>
      <c r="C640" s="131"/>
      <c r="F640" s="124"/>
      <c r="G640" s="124"/>
      <c r="AL640" s="124"/>
      <c r="AM640" s="124"/>
    </row>
    <row r="641" spans="2:39" ht="15">
      <c r="B641" s="131"/>
      <c r="C641" s="131"/>
      <c r="F641" s="124"/>
      <c r="G641" s="124"/>
      <c r="AL641" s="124"/>
      <c r="AM641" s="124"/>
    </row>
    <row r="642" spans="2:39" ht="15">
      <c r="B642" s="131"/>
      <c r="C642" s="131"/>
      <c r="F642" s="124"/>
      <c r="G642" s="124"/>
      <c r="AL642" s="124"/>
      <c r="AM642" s="124"/>
    </row>
    <row r="643" spans="2:39" ht="15">
      <c r="B643" s="131"/>
      <c r="C643" s="131"/>
      <c r="F643" s="124"/>
      <c r="G643" s="124"/>
      <c r="AL643" s="124"/>
      <c r="AM643" s="124"/>
    </row>
    <row r="644" spans="2:39" ht="15">
      <c r="B644" s="131"/>
      <c r="C644" s="131"/>
      <c r="F644" s="124"/>
      <c r="G644" s="124"/>
      <c r="AL644" s="124"/>
      <c r="AM644" s="124"/>
    </row>
    <row r="645" spans="2:39" ht="15">
      <c r="B645" s="131"/>
      <c r="C645" s="131"/>
      <c r="F645" s="124"/>
      <c r="G645" s="124"/>
      <c r="AL645" s="124"/>
      <c r="AM645" s="124"/>
    </row>
    <row r="646" spans="2:39" ht="15">
      <c r="B646" s="131"/>
      <c r="C646" s="131"/>
      <c r="F646" s="124"/>
      <c r="G646" s="124"/>
      <c r="AL646" s="124"/>
      <c r="AM646" s="124"/>
    </row>
    <row r="647" spans="2:39" ht="15">
      <c r="B647" s="131"/>
      <c r="C647" s="131"/>
      <c r="F647" s="124"/>
      <c r="G647" s="124"/>
      <c r="AL647" s="124"/>
      <c r="AM647" s="124"/>
    </row>
    <row r="648" spans="2:39" ht="15">
      <c r="B648" s="131"/>
      <c r="C648" s="131"/>
      <c r="F648" s="124"/>
      <c r="G648" s="124"/>
      <c r="AL648" s="124"/>
      <c r="AM648" s="124"/>
    </row>
    <row r="649" spans="2:39" ht="15">
      <c r="B649" s="131"/>
      <c r="C649" s="131"/>
      <c r="F649" s="124"/>
      <c r="G649" s="124"/>
      <c r="AL649" s="124"/>
      <c r="AM649" s="124"/>
    </row>
    <row r="650" spans="2:39" ht="15">
      <c r="B650" s="131"/>
      <c r="C650" s="131"/>
      <c r="F650" s="124"/>
      <c r="G650" s="124"/>
      <c r="AL650" s="124"/>
      <c r="AM650" s="124"/>
    </row>
    <row r="651" spans="2:39" ht="15">
      <c r="B651" s="131"/>
      <c r="C651" s="131"/>
      <c r="F651" s="124"/>
      <c r="G651" s="124"/>
      <c r="AL651" s="124"/>
      <c r="AM651" s="124"/>
    </row>
    <row r="652" spans="2:39" ht="15">
      <c r="B652" s="131"/>
      <c r="C652" s="131"/>
      <c r="F652" s="124"/>
      <c r="G652" s="124"/>
      <c r="AL652" s="124"/>
      <c r="AM652" s="124"/>
    </row>
    <row r="653" spans="2:39" ht="15">
      <c r="B653" s="131"/>
      <c r="C653" s="131"/>
      <c r="F653" s="124"/>
      <c r="G653" s="124"/>
      <c r="AL653" s="124"/>
      <c r="AM653" s="124"/>
    </row>
    <row r="654" spans="2:39" ht="15">
      <c r="B654" s="131"/>
      <c r="C654" s="131"/>
      <c r="F654" s="124"/>
      <c r="G654" s="124"/>
      <c r="AL654" s="124"/>
      <c r="AM654" s="124"/>
    </row>
    <row r="655" spans="2:39" ht="15">
      <c r="B655" s="131"/>
      <c r="C655" s="131"/>
      <c r="F655" s="124"/>
      <c r="G655" s="124"/>
      <c r="AL655" s="124"/>
      <c r="AM655" s="124"/>
    </row>
    <row r="656" spans="2:39" ht="15">
      <c r="B656" s="131"/>
      <c r="C656" s="131"/>
      <c r="F656" s="124"/>
      <c r="G656" s="124"/>
      <c r="AL656" s="124"/>
      <c r="AM656" s="124"/>
    </row>
    <row r="657" spans="2:39" ht="15">
      <c r="B657" s="131"/>
      <c r="C657" s="131"/>
      <c r="F657" s="124"/>
      <c r="G657" s="124"/>
      <c r="AL657" s="124"/>
      <c r="AM657" s="124"/>
    </row>
    <row r="658" spans="2:39" ht="15">
      <c r="B658" s="131"/>
      <c r="C658" s="131"/>
      <c r="F658" s="124"/>
      <c r="G658" s="124"/>
      <c r="AL658" s="124"/>
      <c r="AM658" s="124"/>
    </row>
    <row r="659" spans="2:39" ht="15">
      <c r="B659" s="131"/>
      <c r="C659" s="131"/>
      <c r="F659" s="124"/>
      <c r="G659" s="124"/>
      <c r="AL659" s="124"/>
      <c r="AM659" s="124"/>
    </row>
    <row r="660" spans="2:39" ht="15">
      <c r="B660" s="131"/>
      <c r="C660" s="131"/>
      <c r="F660" s="124"/>
      <c r="G660" s="124"/>
      <c r="AL660" s="124"/>
      <c r="AM660" s="124"/>
    </row>
    <row r="661" spans="2:39" ht="15">
      <c r="B661" s="131"/>
      <c r="C661" s="131"/>
      <c r="F661" s="124"/>
      <c r="G661" s="124"/>
      <c r="AL661" s="124"/>
      <c r="AM661" s="124"/>
    </row>
    <row r="662" spans="2:39" ht="15">
      <c r="B662" s="131"/>
      <c r="C662" s="131"/>
      <c r="F662" s="124"/>
      <c r="G662" s="124"/>
      <c r="AL662" s="124"/>
      <c r="AM662" s="124"/>
    </row>
    <row r="663" spans="2:39" ht="15">
      <c r="B663" s="131"/>
      <c r="C663" s="131"/>
      <c r="F663" s="124"/>
      <c r="G663" s="124"/>
      <c r="AL663" s="124"/>
      <c r="AM663" s="124"/>
    </row>
    <row r="664" spans="2:39" ht="15">
      <c r="B664" s="131"/>
      <c r="C664" s="131"/>
      <c r="F664" s="124"/>
      <c r="G664" s="124"/>
      <c r="AL664" s="124"/>
      <c r="AM664" s="124"/>
    </row>
    <row r="665" spans="2:39" ht="15">
      <c r="B665" s="131"/>
      <c r="C665" s="131"/>
      <c r="F665" s="124"/>
      <c r="G665" s="124"/>
      <c r="AL665" s="124"/>
      <c r="AM665" s="124"/>
    </row>
    <row r="666" spans="2:39" ht="15">
      <c r="B666" s="131"/>
      <c r="C666" s="131"/>
      <c r="F666" s="124"/>
      <c r="G666" s="124"/>
      <c r="AL666" s="124"/>
      <c r="AM666" s="124"/>
    </row>
    <row r="667" spans="2:39" ht="15">
      <c r="B667" s="131"/>
      <c r="C667" s="131"/>
      <c r="F667" s="124"/>
      <c r="G667" s="124"/>
      <c r="AL667" s="124"/>
      <c r="AM667" s="124"/>
    </row>
    <row r="668" spans="2:39" ht="15">
      <c r="B668" s="131"/>
      <c r="C668" s="131"/>
      <c r="F668" s="124"/>
      <c r="G668" s="124"/>
      <c r="AL668" s="124"/>
      <c r="AM668" s="124"/>
    </row>
    <row r="669" spans="2:39" ht="15">
      <c r="B669" s="131"/>
      <c r="C669" s="131"/>
      <c r="F669" s="124"/>
      <c r="G669" s="124"/>
      <c r="AL669" s="124"/>
      <c r="AM669" s="124"/>
    </row>
    <row r="670" spans="2:39" ht="15">
      <c r="B670" s="131"/>
      <c r="C670" s="131"/>
      <c r="F670" s="124"/>
      <c r="G670" s="124"/>
      <c r="AL670" s="124"/>
      <c r="AM670" s="124"/>
    </row>
    <row r="671" spans="2:39" ht="15">
      <c r="B671" s="131"/>
      <c r="C671" s="131"/>
      <c r="F671" s="124"/>
      <c r="G671" s="124"/>
      <c r="AL671" s="124"/>
      <c r="AM671" s="124"/>
    </row>
    <row r="672" spans="2:39" ht="15">
      <c r="B672" s="131"/>
      <c r="C672" s="131"/>
      <c r="F672" s="124"/>
      <c r="G672" s="124"/>
      <c r="AL672" s="124"/>
      <c r="AM672" s="124"/>
    </row>
    <row r="673" spans="2:39" ht="15">
      <c r="B673" s="131"/>
      <c r="C673" s="131"/>
      <c r="F673" s="124"/>
      <c r="G673" s="124"/>
      <c r="AL673" s="124"/>
      <c r="AM673" s="124"/>
    </row>
    <row r="674" spans="2:39" ht="15">
      <c r="B674" s="131"/>
      <c r="C674" s="131"/>
      <c r="F674" s="124"/>
      <c r="G674" s="124"/>
      <c r="AL674" s="124"/>
      <c r="AM674" s="124"/>
    </row>
    <row r="675" spans="2:39" ht="15">
      <c r="B675" s="131"/>
      <c r="C675" s="131"/>
      <c r="F675" s="124"/>
      <c r="G675" s="124"/>
      <c r="AL675" s="124"/>
      <c r="AM675" s="124"/>
    </row>
    <row r="676" spans="2:39" ht="15">
      <c r="B676" s="131"/>
      <c r="C676" s="131"/>
      <c r="F676" s="124"/>
      <c r="G676" s="124"/>
      <c r="AL676" s="124"/>
      <c r="AM676" s="124"/>
    </row>
    <row r="677" spans="2:39" ht="15">
      <c r="B677" s="131"/>
      <c r="C677" s="131"/>
      <c r="F677" s="124"/>
      <c r="G677" s="124"/>
      <c r="AL677" s="124"/>
      <c r="AM677" s="124"/>
    </row>
    <row r="678" spans="2:39" ht="15">
      <c r="B678" s="131"/>
      <c r="C678" s="131"/>
      <c r="F678" s="124"/>
      <c r="G678" s="124"/>
      <c r="AL678" s="124"/>
      <c r="AM678" s="124"/>
    </row>
    <row r="679" spans="2:39" ht="15">
      <c r="B679" s="131"/>
      <c r="C679" s="131"/>
      <c r="F679" s="124"/>
      <c r="G679" s="124"/>
      <c r="AL679" s="124"/>
      <c r="AM679" s="124"/>
    </row>
    <row r="680" spans="2:39" ht="15">
      <c r="B680" s="131"/>
      <c r="C680" s="131"/>
      <c r="F680" s="124"/>
      <c r="G680" s="124"/>
      <c r="AL680" s="124"/>
      <c r="AM680" s="124"/>
    </row>
    <row r="681" spans="2:39" ht="15">
      <c r="B681" s="131"/>
      <c r="C681" s="131"/>
      <c r="F681" s="124"/>
      <c r="G681" s="124"/>
      <c r="AL681" s="124"/>
      <c r="AM681" s="124"/>
    </row>
    <row r="682" spans="2:39" ht="15">
      <c r="B682" s="131"/>
      <c r="C682" s="131"/>
      <c r="F682" s="124"/>
      <c r="G682" s="124"/>
      <c r="AL682" s="124"/>
      <c r="AM682" s="124"/>
    </row>
    <row r="683" spans="2:39" ht="15">
      <c r="B683" s="131"/>
      <c r="C683" s="131"/>
      <c r="F683" s="124"/>
      <c r="G683" s="124"/>
      <c r="AL683" s="124"/>
      <c r="AM683" s="124"/>
    </row>
    <row r="684" spans="2:39" ht="15">
      <c r="B684" s="131"/>
      <c r="C684" s="131"/>
      <c r="F684" s="124"/>
      <c r="G684" s="124"/>
      <c r="AL684" s="124"/>
      <c r="AM684" s="124"/>
    </row>
    <row r="685" spans="2:39" ht="15">
      <c r="B685" s="131"/>
      <c r="C685" s="131"/>
      <c r="F685" s="124"/>
      <c r="G685" s="124"/>
      <c r="AL685" s="124"/>
      <c r="AM685" s="124"/>
    </row>
    <row r="686" spans="2:39" ht="15">
      <c r="B686" s="131"/>
      <c r="C686" s="131"/>
      <c r="F686" s="124"/>
      <c r="G686" s="124"/>
      <c r="AL686" s="124"/>
      <c r="AM686" s="124"/>
    </row>
    <row r="687" spans="2:39" ht="15">
      <c r="B687" s="131"/>
      <c r="C687" s="131"/>
      <c r="F687" s="124"/>
      <c r="G687" s="124"/>
      <c r="AL687" s="124"/>
      <c r="AM687" s="124"/>
    </row>
    <row r="688" spans="2:39" ht="15">
      <c r="B688" s="131"/>
      <c r="C688" s="131"/>
      <c r="F688" s="124"/>
      <c r="G688" s="124"/>
      <c r="AL688" s="124"/>
      <c r="AM688" s="124"/>
    </row>
    <row r="689" spans="2:39" ht="15">
      <c r="B689" s="131"/>
      <c r="C689" s="131"/>
      <c r="F689" s="124"/>
      <c r="G689" s="124"/>
      <c r="AL689" s="124"/>
      <c r="AM689" s="124"/>
    </row>
    <row r="690" spans="2:39" ht="15">
      <c r="B690" s="131"/>
      <c r="C690" s="131"/>
      <c r="F690" s="124"/>
      <c r="G690" s="124"/>
      <c r="AL690" s="124"/>
      <c r="AM690" s="124"/>
    </row>
    <row r="691" spans="2:39" ht="15">
      <c r="B691" s="131"/>
      <c r="C691" s="131"/>
      <c r="F691" s="124"/>
      <c r="G691" s="124"/>
      <c r="AL691" s="124"/>
      <c r="AM691" s="124"/>
    </row>
    <row r="692" spans="2:39" ht="15">
      <c r="B692" s="131"/>
      <c r="C692" s="131"/>
      <c r="F692" s="124"/>
      <c r="G692" s="124"/>
      <c r="AL692" s="124"/>
      <c r="AM692" s="124"/>
    </row>
    <row r="693" spans="2:39" ht="15">
      <c r="B693" s="131"/>
      <c r="C693" s="131"/>
      <c r="F693" s="124"/>
      <c r="G693" s="124"/>
      <c r="AL693" s="124"/>
      <c r="AM693" s="124"/>
    </row>
    <row r="694" spans="2:39" ht="15">
      <c r="B694" s="131"/>
      <c r="C694" s="131"/>
      <c r="F694" s="124"/>
      <c r="G694" s="124"/>
      <c r="AL694" s="124"/>
      <c r="AM694" s="124"/>
    </row>
    <row r="695" spans="2:39" ht="15">
      <c r="B695" s="131"/>
      <c r="C695" s="131"/>
      <c r="F695" s="124"/>
      <c r="G695" s="124"/>
      <c r="AL695" s="124"/>
      <c r="AM695" s="124"/>
    </row>
    <row r="696" spans="2:39" ht="15">
      <c r="B696" s="131"/>
      <c r="C696" s="131"/>
      <c r="F696" s="124"/>
      <c r="G696" s="124"/>
      <c r="AL696" s="124"/>
      <c r="AM696" s="124"/>
    </row>
    <row r="697" spans="2:39" ht="15">
      <c r="B697" s="131"/>
      <c r="C697" s="131"/>
      <c r="F697" s="124"/>
      <c r="G697" s="124"/>
      <c r="AL697" s="124"/>
      <c r="AM697" s="124"/>
    </row>
    <row r="698" spans="2:39" ht="15">
      <c r="B698" s="131"/>
      <c r="C698" s="131"/>
      <c r="F698" s="124"/>
      <c r="G698" s="124"/>
      <c r="AL698" s="124"/>
      <c r="AM698" s="124"/>
    </row>
    <row r="699" spans="2:39" ht="15">
      <c r="B699" s="131"/>
      <c r="C699" s="131"/>
      <c r="F699" s="124"/>
      <c r="G699" s="124"/>
      <c r="AL699" s="124"/>
      <c r="AM699" s="124"/>
    </row>
    <row r="700" spans="2:39" ht="15">
      <c r="B700" s="131"/>
      <c r="C700" s="131"/>
      <c r="F700" s="124"/>
      <c r="G700" s="124"/>
      <c r="AL700" s="124"/>
      <c r="AM700" s="124"/>
    </row>
    <row r="701" spans="2:39" ht="15">
      <c r="B701" s="131"/>
      <c r="C701" s="131"/>
      <c r="F701" s="124"/>
      <c r="G701" s="124"/>
      <c r="AL701" s="124"/>
      <c r="AM701" s="124"/>
    </row>
    <row r="702" spans="2:39" ht="15">
      <c r="B702" s="131"/>
      <c r="C702" s="131"/>
      <c r="F702" s="124"/>
      <c r="G702" s="124"/>
      <c r="AL702" s="124"/>
      <c r="AM702" s="124"/>
    </row>
    <row r="703" spans="2:39" ht="15">
      <c r="B703" s="131"/>
      <c r="C703" s="131"/>
      <c r="F703" s="124"/>
      <c r="G703" s="124"/>
      <c r="AL703" s="124"/>
      <c r="AM703" s="124"/>
    </row>
    <row r="704" spans="2:39" ht="15">
      <c r="B704" s="131"/>
      <c r="C704" s="131"/>
      <c r="F704" s="124"/>
      <c r="G704" s="124"/>
      <c r="AL704" s="124"/>
      <c r="AM704" s="124"/>
    </row>
    <row r="705" spans="2:39" ht="15">
      <c r="B705" s="131"/>
      <c r="C705" s="131"/>
      <c r="F705" s="124"/>
      <c r="G705" s="124"/>
      <c r="AL705" s="124"/>
      <c r="AM705" s="124"/>
    </row>
    <row r="706" spans="2:39" ht="15">
      <c r="B706" s="131"/>
      <c r="C706" s="131"/>
      <c r="F706" s="124"/>
      <c r="G706" s="124"/>
      <c r="AL706" s="124"/>
      <c r="AM706" s="124"/>
    </row>
    <row r="707" spans="2:39" ht="15">
      <c r="B707" s="131"/>
      <c r="C707" s="131"/>
      <c r="F707" s="124"/>
      <c r="G707" s="124"/>
      <c r="AL707" s="124"/>
      <c r="AM707" s="124"/>
    </row>
    <row r="708" spans="2:39" ht="15">
      <c r="B708" s="131"/>
      <c r="C708" s="131"/>
      <c r="F708" s="124"/>
      <c r="G708" s="124"/>
      <c r="AL708" s="124"/>
      <c r="AM708" s="124"/>
    </row>
    <row r="709" spans="2:39" ht="15">
      <c r="B709" s="131"/>
      <c r="C709" s="131"/>
      <c r="F709" s="124"/>
      <c r="G709" s="124"/>
      <c r="AL709" s="124"/>
      <c r="AM709" s="124"/>
    </row>
    <row r="710" spans="2:39" ht="15">
      <c r="B710" s="131"/>
      <c r="C710" s="131"/>
      <c r="F710" s="124"/>
      <c r="G710" s="124"/>
      <c r="AL710" s="124"/>
      <c r="AM710" s="124"/>
    </row>
    <row r="711" spans="2:39" ht="15">
      <c r="B711" s="131"/>
      <c r="C711" s="131"/>
      <c r="F711" s="124"/>
      <c r="G711" s="124"/>
      <c r="AL711" s="124"/>
      <c r="AM711" s="124"/>
    </row>
    <row r="712" spans="2:39" ht="15">
      <c r="B712" s="131"/>
      <c r="C712" s="131"/>
      <c r="F712" s="124"/>
      <c r="G712" s="124"/>
      <c r="AL712" s="124"/>
      <c r="AM712" s="124"/>
    </row>
    <row r="713" spans="2:39" ht="15">
      <c r="B713" s="131"/>
      <c r="C713" s="131"/>
      <c r="F713" s="124"/>
      <c r="G713" s="124"/>
      <c r="AL713" s="124"/>
      <c r="AM713" s="124"/>
    </row>
    <row r="714" spans="2:39" ht="15">
      <c r="B714" s="131"/>
      <c r="C714" s="131"/>
      <c r="F714" s="124"/>
      <c r="G714" s="124"/>
      <c r="AL714" s="124"/>
      <c r="AM714" s="124"/>
    </row>
    <row r="715" spans="2:39" ht="15">
      <c r="B715" s="131"/>
      <c r="C715" s="131"/>
      <c r="F715" s="124"/>
      <c r="G715" s="124"/>
      <c r="AL715" s="124"/>
      <c r="AM715" s="124"/>
    </row>
    <row r="716" spans="2:39" ht="15">
      <c r="B716" s="131"/>
      <c r="C716" s="131"/>
      <c r="F716" s="124"/>
      <c r="G716" s="124"/>
      <c r="AL716" s="124"/>
      <c r="AM716" s="124"/>
    </row>
    <row r="717" spans="2:39" ht="15">
      <c r="B717" s="131"/>
      <c r="C717" s="131"/>
      <c r="F717" s="124"/>
      <c r="G717" s="124"/>
      <c r="AL717" s="124"/>
      <c r="AM717" s="124"/>
    </row>
    <row r="718" spans="2:39" ht="15">
      <c r="B718" s="131"/>
      <c r="C718" s="131"/>
      <c r="F718" s="124"/>
      <c r="G718" s="124"/>
      <c r="AL718" s="124"/>
      <c r="AM718" s="124"/>
    </row>
    <row r="719" spans="2:39" ht="15">
      <c r="B719" s="131"/>
      <c r="C719" s="131"/>
      <c r="F719" s="124"/>
      <c r="G719" s="124"/>
      <c r="AL719" s="124"/>
      <c r="AM719" s="124"/>
    </row>
    <row r="720" spans="2:39" ht="15">
      <c r="B720" s="131"/>
      <c r="C720" s="131"/>
      <c r="F720" s="124"/>
      <c r="G720" s="124"/>
      <c r="AL720" s="124"/>
      <c r="AM720" s="124"/>
    </row>
    <row r="721" spans="2:39" ht="15">
      <c r="B721" s="131"/>
      <c r="C721" s="131"/>
      <c r="F721" s="124"/>
      <c r="G721" s="124"/>
      <c r="AL721" s="124"/>
      <c r="AM721" s="124"/>
    </row>
    <row r="722" spans="2:39" ht="15">
      <c r="B722" s="131"/>
      <c r="C722" s="131"/>
      <c r="F722" s="124"/>
      <c r="G722" s="124"/>
      <c r="AL722" s="124"/>
      <c r="AM722" s="124"/>
    </row>
    <row r="723" spans="2:39" ht="15">
      <c r="B723" s="131"/>
      <c r="C723" s="131"/>
      <c r="F723" s="124"/>
      <c r="G723" s="124"/>
      <c r="AL723" s="124"/>
      <c r="AM723" s="124"/>
    </row>
    <row r="724" spans="2:39" ht="15">
      <c r="B724" s="131"/>
      <c r="C724" s="131"/>
      <c r="F724" s="124"/>
      <c r="G724" s="124"/>
      <c r="AL724" s="124"/>
      <c r="AM724" s="124"/>
    </row>
    <row r="725" spans="2:39" ht="15">
      <c r="B725" s="131"/>
      <c r="C725" s="131"/>
      <c r="F725" s="124"/>
      <c r="G725" s="124"/>
      <c r="AL725" s="124"/>
      <c r="AM725" s="124"/>
    </row>
    <row r="726" spans="2:39" ht="15">
      <c r="B726" s="131"/>
      <c r="C726" s="131"/>
      <c r="F726" s="124"/>
      <c r="G726" s="124"/>
      <c r="AL726" s="124"/>
      <c r="AM726" s="124"/>
    </row>
    <row r="727" spans="2:39" ht="15">
      <c r="B727" s="131"/>
      <c r="C727" s="131"/>
      <c r="F727" s="124"/>
      <c r="G727" s="124"/>
      <c r="AL727" s="124"/>
      <c r="AM727" s="124"/>
    </row>
    <row r="728" spans="2:39" ht="15">
      <c r="B728" s="131"/>
      <c r="C728" s="131"/>
      <c r="F728" s="124"/>
      <c r="G728" s="124"/>
      <c r="AL728" s="124"/>
      <c r="AM728" s="124"/>
    </row>
    <row r="729" spans="2:39" ht="15">
      <c r="B729" s="131"/>
      <c r="C729" s="131"/>
      <c r="F729" s="124"/>
      <c r="G729" s="124"/>
      <c r="AL729" s="124"/>
      <c r="AM729" s="124"/>
    </row>
    <row r="730" spans="2:39" ht="15">
      <c r="B730" s="131"/>
      <c r="C730" s="131"/>
      <c r="F730" s="124"/>
      <c r="G730" s="124"/>
      <c r="AL730" s="124"/>
      <c r="AM730" s="124"/>
    </row>
    <row r="731" spans="2:39" ht="15">
      <c r="B731" s="131"/>
      <c r="C731" s="131"/>
      <c r="F731" s="124"/>
      <c r="G731" s="124"/>
      <c r="AL731" s="124"/>
      <c r="AM731" s="124"/>
    </row>
    <row r="732" spans="2:39" ht="15">
      <c r="B732" s="131"/>
      <c r="C732" s="131"/>
      <c r="F732" s="124"/>
      <c r="G732" s="124"/>
      <c r="AL732" s="124"/>
      <c r="AM732" s="124"/>
    </row>
    <row r="733" spans="2:39" ht="15">
      <c r="B733" s="131"/>
      <c r="C733" s="131"/>
      <c r="F733" s="124"/>
      <c r="G733" s="124"/>
      <c r="AL733" s="124"/>
      <c r="AM733" s="124"/>
    </row>
    <row r="734" spans="2:39" ht="15">
      <c r="B734" s="131"/>
      <c r="C734" s="131"/>
      <c r="F734" s="124"/>
      <c r="G734" s="124"/>
      <c r="AL734" s="124"/>
      <c r="AM734" s="124"/>
    </row>
    <row r="735" spans="2:39" ht="15">
      <c r="B735" s="131"/>
      <c r="C735" s="131"/>
      <c r="F735" s="124"/>
      <c r="G735" s="124"/>
      <c r="AL735" s="124"/>
      <c r="AM735" s="124"/>
    </row>
    <row r="736" spans="2:39" ht="15">
      <c r="B736" s="131"/>
      <c r="C736" s="131"/>
      <c r="F736" s="124"/>
      <c r="G736" s="124"/>
      <c r="AL736" s="124"/>
      <c r="AM736" s="124"/>
    </row>
    <row r="737" spans="2:39" ht="15">
      <c r="B737" s="131"/>
      <c r="C737" s="131"/>
      <c r="F737" s="124"/>
      <c r="G737" s="124"/>
      <c r="AL737" s="124"/>
      <c r="AM737" s="124"/>
    </row>
    <row r="738" spans="2:39" ht="15">
      <c r="B738" s="131"/>
      <c r="C738" s="131"/>
      <c r="F738" s="124"/>
      <c r="G738" s="124"/>
      <c r="AL738" s="124"/>
      <c r="AM738" s="124"/>
    </row>
    <row r="739" spans="2:39" ht="15">
      <c r="B739" s="131"/>
      <c r="C739" s="131"/>
      <c r="F739" s="124"/>
      <c r="G739" s="124"/>
      <c r="AL739" s="124"/>
      <c r="AM739" s="124"/>
    </row>
    <row r="740" spans="2:39" ht="15">
      <c r="B740" s="131"/>
      <c r="C740" s="131"/>
      <c r="F740" s="124"/>
      <c r="G740" s="124"/>
      <c r="AL740" s="124"/>
      <c r="AM740" s="124"/>
    </row>
    <row r="741" spans="2:39" ht="15">
      <c r="B741" s="131"/>
      <c r="C741" s="131"/>
      <c r="F741" s="124"/>
      <c r="G741" s="124"/>
      <c r="AL741" s="124"/>
      <c r="AM741" s="124"/>
    </row>
    <row r="742" spans="2:39" ht="15">
      <c r="B742" s="131"/>
      <c r="C742" s="131"/>
      <c r="F742" s="124"/>
      <c r="G742" s="124"/>
      <c r="AL742" s="124"/>
      <c r="AM742" s="124"/>
    </row>
    <row r="743" spans="2:39" ht="15">
      <c r="B743" s="131"/>
      <c r="C743" s="131"/>
      <c r="F743" s="124"/>
      <c r="G743" s="124"/>
      <c r="AL743" s="124"/>
      <c r="AM743" s="124"/>
    </row>
    <row r="744" spans="2:39" ht="15">
      <c r="B744" s="131"/>
      <c r="C744" s="131"/>
      <c r="F744" s="124"/>
      <c r="G744" s="124"/>
      <c r="AL744" s="124"/>
      <c r="AM744" s="124"/>
    </row>
    <row r="745" spans="2:39" ht="15">
      <c r="B745" s="131"/>
      <c r="C745" s="131"/>
      <c r="F745" s="124"/>
      <c r="G745" s="124"/>
      <c r="AL745" s="124"/>
      <c r="AM745" s="124"/>
    </row>
    <row r="746" spans="2:39" ht="15">
      <c r="B746" s="131"/>
      <c r="C746" s="131"/>
      <c r="F746" s="124"/>
      <c r="G746" s="124"/>
      <c r="AL746" s="124"/>
      <c r="AM746" s="124"/>
    </row>
    <row r="747" spans="2:39" ht="15">
      <c r="B747" s="131"/>
      <c r="C747" s="131"/>
      <c r="F747" s="124"/>
      <c r="G747" s="124"/>
      <c r="AL747" s="124"/>
      <c r="AM747" s="124"/>
    </row>
    <row r="748" spans="2:39" ht="15">
      <c r="B748" s="131"/>
      <c r="C748" s="131"/>
      <c r="F748" s="124"/>
      <c r="G748" s="124"/>
      <c r="AL748" s="124"/>
      <c r="AM748" s="124"/>
    </row>
    <row r="749" spans="2:39" ht="15">
      <c r="B749" s="131"/>
      <c r="C749" s="131"/>
      <c r="F749" s="124"/>
      <c r="G749" s="124"/>
      <c r="AL749" s="124"/>
      <c r="AM749" s="124"/>
    </row>
    <row r="750" spans="2:39" ht="15">
      <c r="B750" s="131"/>
      <c r="C750" s="131"/>
      <c r="F750" s="124"/>
      <c r="G750" s="124"/>
      <c r="AL750" s="124"/>
      <c r="AM750" s="124"/>
    </row>
    <row r="751" spans="2:39" ht="15">
      <c r="B751" s="131"/>
      <c r="C751" s="131"/>
      <c r="F751" s="124"/>
      <c r="G751" s="124"/>
      <c r="AL751" s="124"/>
      <c r="AM751" s="124"/>
    </row>
    <row r="752" spans="2:39" ht="15">
      <c r="B752" s="131"/>
      <c r="C752" s="131"/>
      <c r="F752" s="124"/>
      <c r="G752" s="124"/>
      <c r="AL752" s="124"/>
      <c r="AM752" s="124"/>
    </row>
    <row r="753" spans="2:39" ht="15">
      <c r="B753" s="131"/>
      <c r="C753" s="131"/>
      <c r="F753" s="124"/>
      <c r="G753" s="124"/>
      <c r="AL753" s="124"/>
      <c r="AM753" s="124"/>
    </row>
    <row r="754" spans="2:39" ht="15">
      <c r="B754" s="131"/>
      <c r="C754" s="131"/>
      <c r="F754" s="124"/>
      <c r="G754" s="124"/>
      <c r="AL754" s="124"/>
      <c r="AM754" s="124"/>
    </row>
    <row r="755" spans="2:39" ht="15">
      <c r="B755" s="131"/>
      <c r="C755" s="131"/>
      <c r="F755" s="124"/>
      <c r="G755" s="124"/>
      <c r="AL755" s="124"/>
      <c r="AM755" s="124"/>
    </row>
    <row r="756" spans="2:39" ht="15">
      <c r="B756" s="131"/>
      <c r="C756" s="131"/>
      <c r="F756" s="124"/>
      <c r="G756" s="124"/>
      <c r="AL756" s="124"/>
      <c r="AM756" s="124"/>
    </row>
    <row r="757" spans="2:39" ht="15">
      <c r="B757" s="131"/>
      <c r="C757" s="131"/>
      <c r="F757" s="124"/>
      <c r="G757" s="124"/>
      <c r="AL757" s="124"/>
      <c r="AM757" s="124"/>
    </row>
    <row r="758" spans="2:39" ht="15">
      <c r="B758" s="131"/>
      <c r="C758" s="131"/>
      <c r="F758" s="124"/>
      <c r="G758" s="124"/>
      <c r="AL758" s="124"/>
      <c r="AM758" s="124"/>
    </row>
    <row r="759" spans="2:39" ht="15">
      <c r="B759" s="131"/>
      <c r="C759" s="131"/>
      <c r="F759" s="124"/>
      <c r="G759" s="124"/>
      <c r="AL759" s="124"/>
      <c r="AM759" s="124"/>
    </row>
    <row r="760" spans="2:39" ht="15">
      <c r="B760" s="131"/>
      <c r="C760" s="131"/>
      <c r="F760" s="124"/>
      <c r="G760" s="124"/>
      <c r="AL760" s="124"/>
      <c r="AM760" s="124"/>
    </row>
    <row r="761" spans="2:39" ht="15">
      <c r="B761" s="131"/>
      <c r="C761" s="131"/>
      <c r="F761" s="124"/>
      <c r="G761" s="124"/>
      <c r="AL761" s="124"/>
      <c r="AM761" s="124"/>
    </row>
    <row r="762" spans="2:39" ht="15">
      <c r="B762" s="131"/>
      <c r="C762" s="131"/>
      <c r="F762" s="124"/>
      <c r="G762" s="124"/>
      <c r="AL762" s="124"/>
      <c r="AM762" s="124"/>
    </row>
    <row r="763" spans="2:39" ht="15">
      <c r="B763" s="131"/>
      <c r="C763" s="131"/>
      <c r="F763" s="124"/>
      <c r="G763" s="124"/>
      <c r="AL763" s="124"/>
      <c r="AM763" s="124"/>
    </row>
    <row r="764" spans="2:39" ht="15">
      <c r="B764" s="131"/>
      <c r="C764" s="131"/>
      <c r="F764" s="124"/>
      <c r="G764" s="124"/>
      <c r="AL764" s="124"/>
      <c r="AM764" s="124"/>
    </row>
    <row r="765" spans="2:39" ht="15">
      <c r="B765" s="131"/>
      <c r="C765" s="131"/>
      <c r="F765" s="124"/>
      <c r="G765" s="124"/>
      <c r="AL765" s="124"/>
      <c r="AM765" s="124"/>
    </row>
    <row r="766" spans="2:39" ht="15">
      <c r="B766" s="131"/>
      <c r="C766" s="131"/>
      <c r="F766" s="124"/>
      <c r="G766" s="124"/>
      <c r="AL766" s="124"/>
      <c r="AM766" s="124"/>
    </row>
    <row r="767" spans="2:39" ht="15">
      <c r="B767" s="131"/>
      <c r="C767" s="131"/>
      <c r="F767" s="124"/>
      <c r="G767" s="124"/>
      <c r="AL767" s="124"/>
      <c r="AM767" s="124"/>
    </row>
    <row r="768" spans="2:39" ht="15">
      <c r="B768" s="131"/>
      <c r="C768" s="131"/>
      <c r="F768" s="124"/>
      <c r="G768" s="124"/>
      <c r="AL768" s="124"/>
      <c r="AM768" s="124"/>
    </row>
    <row r="769" spans="2:39" ht="15">
      <c r="B769" s="131"/>
      <c r="C769" s="131"/>
      <c r="F769" s="124"/>
      <c r="G769" s="124"/>
      <c r="AL769" s="124"/>
      <c r="AM769" s="124"/>
    </row>
    <row r="770" spans="2:39" ht="15">
      <c r="B770" s="131"/>
      <c r="C770" s="131"/>
      <c r="F770" s="124"/>
      <c r="G770" s="124"/>
      <c r="AL770" s="124"/>
      <c r="AM770" s="124"/>
    </row>
    <row r="771" spans="2:39" ht="15">
      <c r="B771" s="131"/>
      <c r="C771" s="131"/>
      <c r="F771" s="124"/>
      <c r="G771" s="124"/>
      <c r="AL771" s="124"/>
      <c r="AM771" s="124"/>
    </row>
    <row r="772" spans="2:39" ht="15">
      <c r="B772" s="131"/>
      <c r="C772" s="131"/>
      <c r="F772" s="124"/>
      <c r="G772" s="124"/>
      <c r="AL772" s="124"/>
      <c r="AM772" s="124"/>
    </row>
    <row r="773" spans="2:39" ht="15">
      <c r="B773" s="131"/>
      <c r="C773" s="131"/>
      <c r="F773" s="124"/>
      <c r="G773" s="124"/>
      <c r="AL773" s="124"/>
      <c r="AM773" s="124"/>
    </row>
    <row r="774" spans="2:39" ht="15">
      <c r="B774" s="131"/>
      <c r="C774" s="131"/>
      <c r="F774" s="124"/>
      <c r="G774" s="124"/>
      <c r="AL774" s="124"/>
      <c r="AM774" s="124"/>
    </row>
    <row r="775" spans="2:39" ht="15">
      <c r="B775" s="131"/>
      <c r="C775" s="131"/>
      <c r="F775" s="124"/>
      <c r="G775" s="124"/>
      <c r="AL775" s="124"/>
      <c r="AM775" s="124"/>
    </row>
    <row r="776" spans="2:39" ht="15">
      <c r="B776" s="131"/>
      <c r="C776" s="131"/>
      <c r="F776" s="124"/>
      <c r="G776" s="124"/>
      <c r="AL776" s="124"/>
      <c r="AM776" s="124"/>
    </row>
    <row r="777" spans="2:39" ht="15">
      <c r="B777" s="131"/>
      <c r="C777" s="131"/>
      <c r="F777" s="124"/>
      <c r="G777" s="124"/>
      <c r="AL777" s="124"/>
      <c r="AM777" s="124"/>
    </row>
    <row r="778" spans="2:39" ht="15">
      <c r="B778" s="131"/>
      <c r="C778" s="131"/>
      <c r="F778" s="124"/>
      <c r="G778" s="124"/>
      <c r="AL778" s="124"/>
      <c r="AM778" s="124"/>
    </row>
    <row r="779" spans="2:39" ht="15">
      <c r="B779" s="131"/>
      <c r="C779" s="131"/>
      <c r="F779" s="124"/>
      <c r="G779" s="124"/>
      <c r="AL779" s="124"/>
      <c r="AM779" s="124"/>
    </row>
    <row r="780" spans="2:39" ht="15">
      <c r="B780" s="131"/>
      <c r="C780" s="131"/>
      <c r="F780" s="124"/>
      <c r="G780" s="124"/>
      <c r="AL780" s="124"/>
      <c r="AM780" s="124"/>
    </row>
    <row r="781" spans="2:39" ht="15">
      <c r="B781" s="131"/>
      <c r="C781" s="131"/>
      <c r="F781" s="124"/>
      <c r="G781" s="124"/>
      <c r="AL781" s="124"/>
      <c r="AM781" s="124"/>
    </row>
    <row r="782" spans="2:39" ht="15">
      <c r="B782" s="131"/>
      <c r="C782" s="131"/>
      <c r="F782" s="124"/>
      <c r="G782" s="124"/>
      <c r="AL782" s="124"/>
      <c r="AM782" s="124"/>
    </row>
    <row r="783" spans="2:39" ht="15">
      <c r="B783" s="131"/>
      <c r="C783" s="131"/>
      <c r="F783" s="124"/>
      <c r="G783" s="124"/>
      <c r="AL783" s="124"/>
      <c r="AM783" s="124"/>
    </row>
    <row r="784" spans="2:39" ht="15">
      <c r="B784" s="131"/>
      <c r="C784" s="131"/>
      <c r="F784" s="124"/>
      <c r="G784" s="124"/>
      <c r="AL784" s="124"/>
      <c r="AM784" s="124"/>
    </row>
    <row r="785" spans="2:39" ht="15">
      <c r="B785" s="131"/>
      <c r="C785" s="131"/>
      <c r="F785" s="124"/>
      <c r="G785" s="124"/>
      <c r="AL785" s="124"/>
      <c r="AM785" s="124"/>
    </row>
    <row r="786" spans="2:39" ht="15">
      <c r="B786" s="131"/>
      <c r="C786" s="131"/>
      <c r="F786" s="124"/>
      <c r="G786" s="124"/>
      <c r="AL786" s="124"/>
      <c r="AM786" s="124"/>
    </row>
    <row r="787" spans="2:39" ht="15">
      <c r="B787" s="131"/>
      <c r="C787" s="131"/>
      <c r="F787" s="124"/>
      <c r="G787" s="124"/>
      <c r="AL787" s="124"/>
      <c r="AM787" s="124"/>
    </row>
    <row r="788" spans="2:39" ht="15">
      <c r="B788" s="131"/>
      <c r="C788" s="131"/>
      <c r="F788" s="124"/>
      <c r="G788" s="124"/>
      <c r="AL788" s="124"/>
      <c r="AM788" s="124"/>
    </row>
    <row r="789" spans="2:39" ht="15">
      <c r="B789" s="131"/>
      <c r="C789" s="131"/>
      <c r="F789" s="124"/>
      <c r="G789" s="124"/>
      <c r="AL789" s="124"/>
      <c r="AM789" s="124"/>
    </row>
    <row r="790" spans="2:39" ht="15">
      <c r="B790" s="131"/>
      <c r="C790" s="131"/>
      <c r="F790" s="124"/>
      <c r="G790" s="124"/>
      <c r="AL790" s="124"/>
      <c r="AM790" s="124"/>
    </row>
    <row r="791" spans="2:39" ht="15">
      <c r="B791" s="131"/>
      <c r="C791" s="131"/>
      <c r="F791" s="124"/>
      <c r="G791" s="124"/>
      <c r="AL791" s="124"/>
      <c r="AM791" s="124"/>
    </row>
    <row r="792" spans="2:39" ht="15">
      <c r="B792" s="131"/>
      <c r="C792" s="131"/>
      <c r="F792" s="124"/>
      <c r="G792" s="124"/>
      <c r="AL792" s="124"/>
      <c r="AM792" s="124"/>
    </row>
    <row r="793" spans="2:39" ht="15">
      <c r="B793" s="131"/>
      <c r="C793" s="131"/>
      <c r="F793" s="124"/>
      <c r="G793" s="124"/>
      <c r="AL793" s="124"/>
      <c r="AM793" s="124"/>
    </row>
    <row r="794" spans="2:39" ht="15">
      <c r="B794" s="131"/>
      <c r="C794" s="131"/>
      <c r="F794" s="124"/>
      <c r="G794" s="124"/>
      <c r="AL794" s="124"/>
      <c r="AM794" s="124"/>
    </row>
    <row r="795" spans="2:39" ht="15">
      <c r="B795" s="131"/>
      <c r="C795" s="131"/>
      <c r="F795" s="124"/>
      <c r="G795" s="124"/>
      <c r="AL795" s="124"/>
      <c r="AM795" s="124"/>
    </row>
    <row r="796" spans="2:39" ht="15">
      <c r="B796" s="131"/>
      <c r="C796" s="131"/>
      <c r="F796" s="124"/>
      <c r="G796" s="124"/>
      <c r="AL796" s="124"/>
      <c r="AM796" s="124"/>
    </row>
    <row r="797" spans="2:39" ht="15">
      <c r="B797" s="131"/>
      <c r="C797" s="131"/>
      <c r="F797" s="124"/>
      <c r="G797" s="124"/>
      <c r="AL797" s="124"/>
      <c r="AM797" s="124"/>
    </row>
    <row r="798" spans="2:39" ht="15">
      <c r="B798" s="131"/>
      <c r="C798" s="131"/>
      <c r="F798" s="124"/>
      <c r="G798" s="124"/>
      <c r="AL798" s="124"/>
      <c r="AM798" s="124"/>
    </row>
    <row r="799" spans="2:39" ht="15">
      <c r="B799" s="131"/>
      <c r="C799" s="131"/>
      <c r="F799" s="124"/>
      <c r="G799" s="124"/>
      <c r="AL799" s="124"/>
      <c r="AM799" s="124"/>
    </row>
    <row r="800" spans="2:39" ht="15">
      <c r="B800" s="131"/>
      <c r="C800" s="131"/>
      <c r="F800" s="124"/>
      <c r="G800" s="124"/>
      <c r="AL800" s="124"/>
      <c r="AM800" s="124"/>
    </row>
    <row r="801" spans="2:39" ht="15">
      <c r="B801" s="131"/>
      <c r="C801" s="131"/>
      <c r="F801" s="124"/>
      <c r="G801" s="124"/>
      <c r="AL801" s="124"/>
      <c r="AM801" s="124"/>
    </row>
    <row r="802" spans="2:39" ht="15">
      <c r="B802" s="131"/>
      <c r="C802" s="131"/>
      <c r="F802" s="124"/>
      <c r="G802" s="124"/>
      <c r="AL802" s="124"/>
      <c r="AM802" s="124"/>
    </row>
    <row r="803" spans="2:39" ht="15">
      <c r="B803" s="131"/>
      <c r="C803" s="131"/>
      <c r="F803" s="124"/>
      <c r="G803" s="124"/>
      <c r="AL803" s="124"/>
      <c r="AM803" s="124"/>
    </row>
    <row r="804" spans="2:39" ht="15">
      <c r="B804" s="131"/>
      <c r="C804" s="131"/>
      <c r="F804" s="124"/>
      <c r="G804" s="124"/>
      <c r="AL804" s="124"/>
      <c r="AM804" s="124"/>
    </row>
    <row r="805" spans="2:39" ht="15">
      <c r="B805" s="131"/>
      <c r="C805" s="131"/>
      <c r="F805" s="124"/>
      <c r="G805" s="124"/>
      <c r="AL805" s="124"/>
      <c r="AM805" s="124"/>
    </row>
    <row r="806" spans="2:39" ht="15">
      <c r="B806" s="131"/>
      <c r="C806" s="131"/>
      <c r="F806" s="124"/>
      <c r="G806" s="124"/>
      <c r="AL806" s="124"/>
      <c r="AM806" s="124"/>
    </row>
    <row r="807" spans="2:39" ht="15">
      <c r="B807" s="131"/>
      <c r="C807" s="131"/>
      <c r="F807" s="124"/>
      <c r="G807" s="124"/>
      <c r="AL807" s="124"/>
      <c r="AM807" s="124"/>
    </row>
    <row r="808" spans="2:39" ht="15">
      <c r="B808" s="131"/>
      <c r="C808" s="131"/>
      <c r="F808" s="124"/>
      <c r="G808" s="124"/>
      <c r="AL808" s="124"/>
      <c r="AM808" s="124"/>
    </row>
    <row r="809" spans="2:39" ht="15">
      <c r="B809" s="131"/>
      <c r="C809" s="131"/>
      <c r="F809" s="124"/>
      <c r="G809" s="124"/>
      <c r="AL809" s="124"/>
      <c r="AM809" s="124"/>
    </row>
    <row r="810" spans="2:39" ht="15">
      <c r="B810" s="131"/>
      <c r="C810" s="131"/>
      <c r="F810" s="124"/>
      <c r="G810" s="124"/>
      <c r="AL810" s="124"/>
      <c r="AM810" s="124"/>
    </row>
    <row r="811" spans="2:39" ht="15">
      <c r="B811" s="131"/>
      <c r="C811" s="131"/>
      <c r="F811" s="124"/>
      <c r="G811" s="124"/>
      <c r="AL811" s="124"/>
      <c r="AM811" s="124"/>
    </row>
    <row r="812" spans="2:39" ht="15">
      <c r="B812" s="131"/>
      <c r="C812" s="131"/>
      <c r="F812" s="124"/>
      <c r="G812" s="124"/>
      <c r="AL812" s="124"/>
      <c r="AM812" s="124"/>
    </row>
    <row r="813" spans="2:39" ht="15">
      <c r="B813" s="131"/>
      <c r="C813" s="131"/>
      <c r="F813" s="124"/>
      <c r="G813" s="124"/>
      <c r="AL813" s="124"/>
      <c r="AM813" s="124"/>
    </row>
    <row r="814" spans="2:39" ht="15">
      <c r="B814" s="131"/>
      <c r="C814" s="131"/>
      <c r="F814" s="124"/>
      <c r="G814" s="124"/>
      <c r="AL814" s="124"/>
      <c r="AM814" s="124"/>
    </row>
    <row r="815" spans="2:39" ht="15">
      <c r="B815" s="131"/>
      <c r="C815" s="131"/>
      <c r="F815" s="124"/>
      <c r="G815" s="124"/>
      <c r="AL815" s="124"/>
      <c r="AM815" s="124"/>
    </row>
    <row r="816" spans="2:39" ht="15">
      <c r="B816" s="131"/>
      <c r="C816" s="131"/>
      <c r="F816" s="124"/>
      <c r="G816" s="124"/>
      <c r="AL816" s="124"/>
      <c r="AM816" s="124"/>
    </row>
    <row r="817" spans="2:39" ht="15">
      <c r="B817" s="131"/>
      <c r="C817" s="131"/>
      <c r="F817" s="124"/>
      <c r="G817" s="124"/>
      <c r="AL817" s="124"/>
      <c r="AM817" s="124"/>
    </row>
    <row r="818" spans="2:39" ht="15">
      <c r="B818" s="131"/>
      <c r="C818" s="131"/>
      <c r="F818" s="124"/>
      <c r="G818" s="124"/>
      <c r="AL818" s="124"/>
      <c r="AM818" s="124"/>
    </row>
    <row r="819" spans="2:39" ht="15">
      <c r="B819" s="131"/>
      <c r="C819" s="131"/>
      <c r="F819" s="124"/>
      <c r="G819" s="124"/>
      <c r="AL819" s="124"/>
      <c r="AM819" s="124"/>
    </row>
    <row r="820" spans="2:39" ht="15">
      <c r="B820" s="131"/>
      <c r="C820" s="131"/>
      <c r="F820" s="124"/>
      <c r="G820" s="124"/>
      <c r="AL820" s="124"/>
      <c r="AM820" s="124"/>
    </row>
    <row r="821" spans="2:39" ht="15">
      <c r="B821" s="131"/>
      <c r="C821" s="131"/>
      <c r="F821" s="124"/>
      <c r="G821" s="124"/>
      <c r="AL821" s="124"/>
      <c r="AM821" s="124"/>
    </row>
    <row r="822" spans="2:39" ht="15">
      <c r="B822" s="131"/>
      <c r="C822" s="131"/>
      <c r="F822" s="124"/>
      <c r="G822" s="124"/>
      <c r="AL822" s="124"/>
      <c r="AM822" s="124"/>
    </row>
    <row r="823" spans="2:39" ht="15">
      <c r="B823" s="131"/>
      <c r="C823" s="131"/>
      <c r="F823" s="124"/>
      <c r="G823" s="124"/>
      <c r="AL823" s="124"/>
      <c r="AM823" s="124"/>
    </row>
    <row r="824" spans="2:39" ht="15">
      <c r="B824" s="131"/>
      <c r="C824" s="131"/>
      <c r="F824" s="124"/>
      <c r="G824" s="124"/>
      <c r="AL824" s="124"/>
      <c r="AM824" s="124"/>
    </row>
    <row r="825" spans="2:39" ht="15">
      <c r="B825" s="131"/>
      <c r="C825" s="131"/>
      <c r="F825" s="124"/>
      <c r="G825" s="124"/>
      <c r="AL825" s="124"/>
      <c r="AM825" s="124"/>
    </row>
    <row r="826" spans="2:39" ht="15">
      <c r="B826" s="131"/>
      <c r="C826" s="131"/>
      <c r="F826" s="124"/>
      <c r="G826" s="124"/>
      <c r="AL826" s="124"/>
      <c r="AM826" s="124"/>
    </row>
    <row r="827" spans="2:39" ht="15">
      <c r="B827" s="131"/>
      <c r="C827" s="131"/>
      <c r="F827" s="124"/>
      <c r="G827" s="124"/>
      <c r="AL827" s="124"/>
      <c r="AM827" s="124"/>
    </row>
    <row r="828" spans="2:39" ht="15">
      <c r="B828" s="131"/>
      <c r="C828" s="131"/>
      <c r="F828" s="124"/>
      <c r="G828" s="124"/>
      <c r="AL828" s="124"/>
      <c r="AM828" s="124"/>
    </row>
    <row r="829" spans="2:39" ht="15">
      <c r="B829" s="131"/>
      <c r="C829" s="131"/>
      <c r="F829" s="124"/>
      <c r="G829" s="124"/>
      <c r="AL829" s="124"/>
      <c r="AM829" s="124"/>
    </row>
    <row r="830" spans="2:39" ht="15">
      <c r="B830" s="131"/>
      <c r="C830" s="131"/>
      <c r="F830" s="124"/>
      <c r="G830" s="124"/>
      <c r="AL830" s="124"/>
      <c r="AM830" s="124"/>
    </row>
    <row r="831" spans="2:39" ht="15">
      <c r="B831" s="131"/>
      <c r="C831" s="131"/>
      <c r="F831" s="124"/>
      <c r="G831" s="124"/>
      <c r="AL831" s="124"/>
      <c r="AM831" s="124"/>
    </row>
    <row r="832" spans="2:39" ht="15">
      <c r="B832" s="131"/>
      <c r="C832" s="131"/>
      <c r="F832" s="124"/>
      <c r="G832" s="124"/>
      <c r="AL832" s="124"/>
      <c r="AM832" s="124"/>
    </row>
    <row r="833" spans="2:39" ht="15">
      <c r="B833" s="131"/>
      <c r="C833" s="131"/>
      <c r="F833" s="124"/>
      <c r="G833" s="124"/>
      <c r="AL833" s="124"/>
      <c r="AM833" s="124"/>
    </row>
    <row r="834" spans="2:39" ht="15">
      <c r="B834" s="131"/>
      <c r="C834" s="131"/>
      <c r="F834" s="124"/>
      <c r="G834" s="124"/>
      <c r="AL834" s="124"/>
      <c r="AM834" s="124"/>
    </row>
    <row r="835" spans="2:39" ht="15">
      <c r="B835" s="131"/>
      <c r="C835" s="131"/>
      <c r="F835" s="124"/>
      <c r="G835" s="124"/>
      <c r="AL835" s="124"/>
      <c r="AM835" s="124"/>
    </row>
    <row r="836" spans="2:39" ht="15">
      <c r="B836" s="131"/>
      <c r="C836" s="131"/>
      <c r="F836" s="124"/>
      <c r="G836" s="124"/>
      <c r="AL836" s="124"/>
      <c r="AM836" s="124"/>
    </row>
    <row r="837" spans="2:39" ht="15">
      <c r="B837" s="131"/>
      <c r="C837" s="131"/>
      <c r="F837" s="124"/>
      <c r="G837" s="124"/>
      <c r="AL837" s="124"/>
      <c r="AM837" s="124"/>
    </row>
    <row r="838" spans="2:39" ht="15">
      <c r="B838" s="131"/>
      <c r="C838" s="131"/>
      <c r="F838" s="124"/>
      <c r="G838" s="124"/>
      <c r="AL838" s="124"/>
      <c r="AM838" s="124"/>
    </row>
    <row r="839" spans="2:39" ht="15">
      <c r="B839" s="131"/>
      <c r="C839" s="131"/>
      <c r="F839" s="124"/>
      <c r="G839" s="124"/>
      <c r="AL839" s="124"/>
      <c r="AM839" s="124"/>
    </row>
    <row r="840" spans="2:39" ht="15">
      <c r="B840" s="131"/>
      <c r="C840" s="131"/>
      <c r="F840" s="124"/>
      <c r="G840" s="124"/>
      <c r="AL840" s="124"/>
      <c r="AM840" s="124"/>
    </row>
    <row r="841" spans="2:39" ht="15">
      <c r="B841" s="131"/>
      <c r="C841" s="131"/>
      <c r="F841" s="124"/>
      <c r="G841" s="124"/>
      <c r="AL841" s="124"/>
      <c r="AM841" s="124"/>
    </row>
    <row r="842" spans="2:39" ht="15">
      <c r="B842" s="131"/>
      <c r="C842" s="131"/>
      <c r="F842" s="124"/>
      <c r="G842" s="124"/>
      <c r="AL842" s="124"/>
      <c r="AM842" s="124"/>
    </row>
    <row r="843" spans="2:39" ht="15">
      <c r="B843" s="131"/>
      <c r="C843" s="131"/>
      <c r="F843" s="124"/>
      <c r="G843" s="124"/>
      <c r="AL843" s="124"/>
      <c r="AM843" s="124"/>
    </row>
    <row r="844" spans="2:39" ht="15">
      <c r="B844" s="131"/>
      <c r="C844" s="131"/>
      <c r="F844" s="124"/>
      <c r="G844" s="124"/>
      <c r="AL844" s="124"/>
      <c r="AM844" s="124"/>
    </row>
    <row r="845" spans="2:39" ht="15">
      <c r="B845" s="131"/>
      <c r="C845" s="131"/>
      <c r="F845" s="124"/>
      <c r="G845" s="124"/>
      <c r="AL845" s="124"/>
      <c r="AM845" s="124"/>
    </row>
    <row r="846" spans="2:39" ht="15">
      <c r="B846" s="131"/>
      <c r="C846" s="131"/>
      <c r="F846" s="124"/>
      <c r="G846" s="124"/>
      <c r="AL846" s="124"/>
      <c r="AM846" s="124"/>
    </row>
    <row r="847" spans="2:39" ht="15">
      <c r="B847" s="131"/>
      <c r="C847" s="131"/>
      <c r="F847" s="124"/>
      <c r="G847" s="124"/>
      <c r="AL847" s="124"/>
      <c r="AM847" s="124"/>
    </row>
    <row r="848" spans="2:39" ht="15">
      <c r="B848" s="131"/>
      <c r="C848" s="131"/>
      <c r="F848" s="124"/>
      <c r="G848" s="124"/>
      <c r="AL848" s="124"/>
      <c r="AM848" s="124"/>
    </row>
    <row r="849" spans="2:39" ht="15">
      <c r="B849" s="131"/>
      <c r="C849" s="131"/>
      <c r="F849" s="124"/>
      <c r="G849" s="124"/>
      <c r="AL849" s="124"/>
      <c r="AM849" s="124"/>
    </row>
    <row r="850" spans="2:39" ht="15">
      <c r="B850" s="131"/>
      <c r="C850" s="131"/>
      <c r="F850" s="124"/>
      <c r="G850" s="124"/>
      <c r="AL850" s="124"/>
      <c r="AM850" s="124"/>
    </row>
    <row r="851" spans="2:39" ht="15">
      <c r="B851" s="131"/>
      <c r="C851" s="131"/>
      <c r="F851" s="124"/>
      <c r="G851" s="124"/>
      <c r="AL851" s="124"/>
      <c r="AM851" s="124"/>
    </row>
    <row r="852" spans="2:39" ht="15">
      <c r="B852" s="131"/>
      <c r="C852" s="131"/>
      <c r="F852" s="124"/>
      <c r="G852" s="124"/>
      <c r="AL852" s="124"/>
      <c r="AM852" s="124"/>
    </row>
    <row r="853" spans="2:39" ht="15">
      <c r="B853" s="131"/>
      <c r="C853" s="131"/>
      <c r="F853" s="124"/>
      <c r="G853" s="124"/>
      <c r="AL853" s="124"/>
      <c r="AM853" s="124"/>
    </row>
    <row r="854" spans="2:39" ht="15">
      <c r="B854" s="131"/>
      <c r="C854" s="131"/>
      <c r="F854" s="124"/>
      <c r="G854" s="124"/>
      <c r="AL854" s="124"/>
      <c r="AM854" s="124"/>
    </row>
    <row r="855" spans="2:39" ht="15">
      <c r="B855" s="131"/>
      <c r="C855" s="131"/>
      <c r="F855" s="124"/>
      <c r="G855" s="124"/>
      <c r="AL855" s="124"/>
      <c r="AM855" s="124"/>
    </row>
    <row r="856" spans="2:39" ht="15">
      <c r="B856" s="131"/>
      <c r="C856" s="131"/>
      <c r="F856" s="124"/>
      <c r="G856" s="124"/>
      <c r="AL856" s="124"/>
      <c r="AM856" s="124"/>
    </row>
    <row r="857" spans="2:39" ht="15">
      <c r="B857" s="131"/>
      <c r="C857" s="131"/>
      <c r="F857" s="124"/>
      <c r="G857" s="124"/>
      <c r="AL857" s="124"/>
      <c r="AM857" s="124"/>
    </row>
    <row r="858" spans="2:39" ht="15">
      <c r="B858" s="131"/>
      <c r="C858" s="131"/>
      <c r="F858" s="124"/>
      <c r="G858" s="124"/>
      <c r="AL858" s="124"/>
      <c r="AM858" s="124"/>
    </row>
    <row r="859" spans="2:39" ht="15">
      <c r="B859" s="131"/>
      <c r="C859" s="131"/>
      <c r="F859" s="124"/>
      <c r="G859" s="124"/>
      <c r="AL859" s="124"/>
      <c r="AM859" s="124"/>
    </row>
    <row r="860" spans="2:39" ht="15">
      <c r="B860" s="131"/>
      <c r="C860" s="131"/>
      <c r="F860" s="124"/>
      <c r="G860" s="124"/>
      <c r="AL860" s="124"/>
      <c r="AM860" s="124"/>
    </row>
    <row r="861" spans="2:39" ht="15">
      <c r="B861" s="131"/>
      <c r="C861" s="131"/>
      <c r="F861" s="124"/>
      <c r="G861" s="124"/>
      <c r="AL861" s="124"/>
      <c r="AM861" s="124"/>
    </row>
    <row r="862" spans="2:39" ht="15">
      <c r="B862" s="131"/>
      <c r="C862" s="131"/>
      <c r="F862" s="124"/>
      <c r="G862" s="124"/>
      <c r="AL862" s="124"/>
      <c r="AM862" s="124"/>
    </row>
    <row r="863" spans="2:39" ht="15">
      <c r="B863" s="131"/>
      <c r="C863" s="131"/>
      <c r="F863" s="124"/>
      <c r="G863" s="124"/>
      <c r="AL863" s="124"/>
      <c r="AM863" s="124"/>
    </row>
    <row r="864" spans="2:39" ht="15">
      <c r="B864" s="131"/>
      <c r="C864" s="131"/>
      <c r="F864" s="124"/>
      <c r="G864" s="124"/>
      <c r="AL864" s="124"/>
      <c r="AM864" s="124"/>
    </row>
    <row r="865" spans="2:39" ht="15">
      <c r="B865" s="131"/>
      <c r="C865" s="131"/>
      <c r="F865" s="124"/>
      <c r="G865" s="124"/>
      <c r="AL865" s="124"/>
      <c r="AM865" s="124"/>
    </row>
    <row r="866" spans="2:39" ht="15">
      <c r="B866" s="131"/>
      <c r="C866" s="131"/>
      <c r="F866" s="124"/>
      <c r="G866" s="124"/>
      <c r="AL866" s="124"/>
      <c r="AM866" s="124"/>
    </row>
    <row r="867" spans="2:39" ht="15">
      <c r="B867" s="131"/>
      <c r="C867" s="131"/>
      <c r="F867" s="124"/>
      <c r="G867" s="124"/>
      <c r="AL867" s="124"/>
      <c r="AM867" s="124"/>
    </row>
    <row r="868" spans="2:39" ht="15">
      <c r="B868" s="131"/>
      <c r="C868" s="131"/>
      <c r="F868" s="124"/>
      <c r="G868" s="124"/>
      <c r="AL868" s="124"/>
      <c r="AM868" s="124"/>
    </row>
    <row r="869" spans="2:39" ht="15">
      <c r="B869" s="131"/>
      <c r="C869" s="131"/>
      <c r="F869" s="124"/>
      <c r="G869" s="124"/>
      <c r="AL869" s="124"/>
      <c r="AM869" s="124"/>
    </row>
    <row r="870" spans="2:39" ht="15">
      <c r="B870" s="131"/>
      <c r="C870" s="131"/>
      <c r="F870" s="124"/>
      <c r="G870" s="124"/>
      <c r="AL870" s="124"/>
      <c r="AM870" s="124"/>
    </row>
    <row r="871" spans="2:39" ht="15">
      <c r="B871" s="131"/>
      <c r="C871" s="131"/>
      <c r="F871" s="124"/>
      <c r="G871" s="124"/>
      <c r="AL871" s="124"/>
      <c r="AM871" s="124"/>
    </row>
    <row r="872" spans="2:39" ht="15">
      <c r="B872" s="131"/>
      <c r="C872" s="131"/>
      <c r="F872" s="124"/>
      <c r="G872" s="124"/>
      <c r="AL872" s="124"/>
      <c r="AM872" s="124"/>
    </row>
    <row r="873" spans="2:39" ht="15">
      <c r="B873" s="131"/>
      <c r="C873" s="131"/>
      <c r="F873" s="124"/>
      <c r="G873" s="124"/>
      <c r="AL873" s="124"/>
      <c r="AM873" s="124"/>
    </row>
    <row r="874" spans="2:39" ht="15">
      <c r="B874" s="131"/>
      <c r="C874" s="131"/>
      <c r="F874" s="124"/>
      <c r="G874" s="124"/>
      <c r="AL874" s="124"/>
      <c r="AM874" s="124"/>
    </row>
    <row r="875" spans="2:39" ht="15">
      <c r="B875" s="131"/>
      <c r="C875" s="131"/>
      <c r="F875" s="124"/>
      <c r="G875" s="124"/>
      <c r="AL875" s="124"/>
      <c r="AM875" s="124"/>
    </row>
    <row r="876" spans="2:39" ht="15">
      <c r="B876" s="131"/>
      <c r="C876" s="131"/>
      <c r="F876" s="124"/>
      <c r="G876" s="124"/>
      <c r="AL876" s="124"/>
      <c r="AM876" s="124"/>
    </row>
    <row r="877" spans="2:39" ht="15">
      <c r="B877" s="131"/>
      <c r="C877" s="131"/>
      <c r="F877" s="124"/>
      <c r="G877" s="124"/>
      <c r="AL877" s="124"/>
      <c r="AM877" s="124"/>
    </row>
    <row r="878" spans="2:39" ht="15">
      <c r="B878" s="131"/>
      <c r="C878" s="131"/>
      <c r="F878" s="124"/>
      <c r="G878" s="124"/>
      <c r="AL878" s="124"/>
      <c r="AM878" s="124"/>
    </row>
    <row r="879" spans="2:39" ht="15">
      <c r="B879" s="131"/>
      <c r="C879" s="131"/>
      <c r="F879" s="124"/>
      <c r="G879" s="124"/>
      <c r="AL879" s="124"/>
      <c r="AM879" s="124"/>
    </row>
    <row r="880" spans="2:39" ht="15">
      <c r="B880" s="131"/>
      <c r="C880" s="131"/>
      <c r="F880" s="124"/>
      <c r="G880" s="124"/>
      <c r="AL880" s="124"/>
      <c r="AM880" s="124"/>
    </row>
    <row r="881" spans="2:39" ht="15">
      <c r="B881" s="131"/>
      <c r="C881" s="131"/>
      <c r="F881" s="124"/>
      <c r="G881" s="124"/>
      <c r="AL881" s="124"/>
      <c r="AM881" s="124"/>
    </row>
    <row r="882" spans="2:39" ht="15">
      <c r="B882" s="131"/>
      <c r="C882" s="131"/>
      <c r="F882" s="124"/>
      <c r="G882" s="124"/>
      <c r="AL882" s="124"/>
      <c r="AM882" s="124"/>
    </row>
    <row r="883" spans="2:39" ht="15">
      <c r="B883" s="131"/>
      <c r="C883" s="131"/>
      <c r="F883" s="124"/>
      <c r="G883" s="124"/>
      <c r="AL883" s="124"/>
      <c r="AM883" s="124"/>
    </row>
    <row r="884" spans="2:39" ht="15">
      <c r="B884" s="131"/>
      <c r="C884" s="131"/>
      <c r="F884" s="124"/>
      <c r="G884" s="124"/>
      <c r="AL884" s="124"/>
      <c r="AM884" s="124"/>
    </row>
    <row r="885" spans="2:39" ht="15">
      <c r="B885" s="131"/>
      <c r="C885" s="131"/>
      <c r="F885" s="124"/>
      <c r="G885" s="124"/>
      <c r="AL885" s="124"/>
      <c r="AM885" s="124"/>
    </row>
    <row r="886" spans="2:39" ht="15">
      <c r="B886" s="131"/>
      <c r="C886" s="131"/>
      <c r="F886" s="124"/>
      <c r="G886" s="124"/>
      <c r="AL886" s="124"/>
      <c r="AM886" s="124"/>
    </row>
    <row r="887" spans="2:39" ht="15">
      <c r="B887" s="131"/>
      <c r="C887" s="131"/>
      <c r="F887" s="124"/>
      <c r="G887" s="124"/>
      <c r="AL887" s="124"/>
      <c r="AM887" s="124"/>
    </row>
    <row r="888" spans="2:39" ht="15">
      <c r="B888" s="131"/>
      <c r="C888" s="131"/>
      <c r="F888" s="124"/>
      <c r="G888" s="124"/>
      <c r="AL888" s="124"/>
      <c r="AM888" s="124"/>
    </row>
    <row r="889" spans="2:39" ht="15">
      <c r="B889" s="131"/>
      <c r="C889" s="131"/>
      <c r="F889" s="124"/>
      <c r="G889" s="124"/>
      <c r="AL889" s="124"/>
      <c r="AM889" s="124"/>
    </row>
    <row r="890" spans="2:39" ht="15">
      <c r="B890" s="131"/>
      <c r="C890" s="131"/>
      <c r="F890" s="124"/>
      <c r="G890" s="124"/>
      <c r="AL890" s="124"/>
      <c r="AM890" s="124"/>
    </row>
    <row r="891" spans="2:39" ht="15">
      <c r="B891" s="131"/>
      <c r="C891" s="131"/>
      <c r="F891" s="124"/>
      <c r="G891" s="124"/>
      <c r="AL891" s="124"/>
      <c r="AM891" s="124"/>
    </row>
    <row r="892" spans="2:39" ht="15">
      <c r="B892" s="131"/>
      <c r="C892" s="131"/>
      <c r="F892" s="124"/>
      <c r="G892" s="124"/>
      <c r="AL892" s="124"/>
      <c r="AM892" s="124"/>
    </row>
    <row r="893" spans="2:39" ht="15">
      <c r="B893" s="131"/>
      <c r="C893" s="131"/>
      <c r="F893" s="124"/>
      <c r="G893" s="124"/>
      <c r="AL893" s="124"/>
      <c r="AM893" s="124"/>
    </row>
    <row r="894" spans="2:39" ht="15">
      <c r="B894" s="131"/>
      <c r="C894" s="131"/>
      <c r="F894" s="124"/>
      <c r="G894" s="124"/>
      <c r="AL894" s="124"/>
      <c r="AM894" s="124"/>
    </row>
    <row r="895" spans="2:39" ht="15">
      <c r="B895" s="131"/>
      <c r="C895" s="131"/>
      <c r="F895" s="124"/>
      <c r="G895" s="124"/>
      <c r="AL895" s="124"/>
      <c r="AM895" s="124"/>
    </row>
    <row r="896" spans="2:39" ht="15">
      <c r="B896" s="131"/>
      <c r="C896" s="131"/>
      <c r="F896" s="124"/>
      <c r="G896" s="124"/>
      <c r="AL896" s="124"/>
      <c r="AM896" s="124"/>
    </row>
    <row r="897" spans="2:39" ht="15">
      <c r="B897" s="131"/>
      <c r="C897" s="131"/>
      <c r="F897" s="124"/>
      <c r="G897" s="124"/>
      <c r="AL897" s="124"/>
      <c r="AM897" s="124"/>
    </row>
    <row r="898" spans="2:39" ht="15">
      <c r="B898" s="131"/>
      <c r="C898" s="131"/>
      <c r="F898" s="124"/>
      <c r="G898" s="124"/>
      <c r="AL898" s="124"/>
      <c r="AM898" s="124"/>
    </row>
    <row r="899" spans="2:39" ht="15">
      <c r="B899" s="131"/>
      <c r="C899" s="131"/>
      <c r="F899" s="124"/>
      <c r="G899" s="124"/>
      <c r="AL899" s="124"/>
      <c r="AM899" s="124"/>
    </row>
    <row r="900" spans="2:39" ht="15">
      <c r="B900" s="131"/>
      <c r="C900" s="131"/>
      <c r="F900" s="124"/>
      <c r="G900" s="124"/>
      <c r="AL900" s="124"/>
      <c r="AM900" s="124"/>
    </row>
    <row r="901" spans="2:39" ht="15">
      <c r="B901" s="131"/>
      <c r="C901" s="131"/>
      <c r="F901" s="124"/>
      <c r="G901" s="124"/>
      <c r="AL901" s="124"/>
      <c r="AM901" s="124"/>
    </row>
    <row r="902" spans="2:39" ht="15">
      <c r="B902" s="131"/>
      <c r="C902" s="131"/>
      <c r="F902" s="124"/>
      <c r="G902" s="124"/>
      <c r="AL902" s="124"/>
      <c r="AM902" s="124"/>
    </row>
    <row r="903" spans="2:39" ht="15">
      <c r="B903" s="131"/>
      <c r="C903" s="131"/>
      <c r="F903" s="124"/>
      <c r="G903" s="124"/>
      <c r="AL903" s="124"/>
      <c r="AM903" s="124"/>
    </row>
    <row r="904" spans="2:39" ht="15">
      <c r="B904" s="131"/>
      <c r="C904" s="131"/>
      <c r="F904" s="124"/>
      <c r="G904" s="124"/>
      <c r="AL904" s="124"/>
      <c r="AM904" s="124"/>
    </row>
    <row r="905" spans="2:39" ht="15">
      <c r="B905" s="131"/>
      <c r="C905" s="131"/>
      <c r="F905" s="124"/>
      <c r="G905" s="124"/>
      <c r="AL905" s="124"/>
      <c r="AM905" s="124"/>
    </row>
    <row r="906" spans="2:39" ht="15">
      <c r="B906" s="131"/>
      <c r="C906" s="131"/>
      <c r="F906" s="124"/>
      <c r="G906" s="124"/>
      <c r="AL906" s="124"/>
      <c r="AM906" s="124"/>
    </row>
    <row r="907" spans="2:39" ht="15">
      <c r="B907" s="131"/>
      <c r="C907" s="131"/>
      <c r="F907" s="124"/>
      <c r="G907" s="124"/>
      <c r="AL907" s="124"/>
      <c r="AM907" s="124"/>
    </row>
    <row r="908" spans="2:39" ht="15">
      <c r="B908" s="131"/>
      <c r="C908" s="131"/>
      <c r="F908" s="124"/>
      <c r="G908" s="124"/>
      <c r="AL908" s="124"/>
      <c r="AM908" s="124"/>
    </row>
    <row r="909" spans="2:39" ht="15">
      <c r="B909" s="131"/>
      <c r="C909" s="131"/>
      <c r="F909" s="124"/>
      <c r="G909" s="124"/>
      <c r="AL909" s="124"/>
      <c r="AM909" s="124"/>
    </row>
    <row r="910" spans="2:39" ht="15">
      <c r="B910" s="131"/>
      <c r="C910" s="131"/>
      <c r="F910" s="124"/>
      <c r="G910" s="124"/>
      <c r="AL910" s="124"/>
      <c r="AM910" s="124"/>
    </row>
    <row r="911" spans="2:39" ht="15">
      <c r="B911" s="131"/>
      <c r="C911" s="131"/>
      <c r="F911" s="124"/>
      <c r="G911" s="124"/>
      <c r="AL911" s="124"/>
      <c r="AM911" s="124"/>
    </row>
    <row r="912" spans="2:39" ht="15">
      <c r="B912" s="131"/>
      <c r="C912" s="131"/>
      <c r="F912" s="124"/>
      <c r="G912" s="124"/>
      <c r="AL912" s="124"/>
      <c r="AM912" s="124"/>
    </row>
    <row r="913" spans="2:39" ht="15">
      <c r="B913" s="131"/>
      <c r="C913" s="131"/>
      <c r="F913" s="124"/>
      <c r="G913" s="124"/>
      <c r="AL913" s="124"/>
      <c r="AM913" s="124"/>
    </row>
    <row r="914" spans="2:39" ht="15">
      <c r="B914" s="131"/>
      <c r="C914" s="131"/>
      <c r="F914" s="124"/>
      <c r="G914" s="124"/>
      <c r="AL914" s="124"/>
      <c r="AM914" s="124"/>
    </row>
    <row r="915" spans="2:39" ht="15">
      <c r="B915" s="131"/>
      <c r="C915" s="131"/>
      <c r="F915" s="124"/>
      <c r="G915" s="124"/>
      <c r="AL915" s="124"/>
      <c r="AM915" s="124"/>
    </row>
    <row r="916" spans="2:39" ht="15">
      <c r="B916" s="131"/>
      <c r="C916" s="131"/>
      <c r="F916" s="124"/>
      <c r="G916" s="124"/>
      <c r="AL916" s="124"/>
      <c r="AM916" s="124"/>
    </row>
    <row r="917" spans="2:39" ht="15">
      <c r="B917" s="131"/>
      <c r="C917" s="131"/>
      <c r="F917" s="124"/>
      <c r="G917" s="124"/>
      <c r="AL917" s="124"/>
      <c r="AM917" s="124"/>
    </row>
    <row r="918" spans="2:39" ht="15">
      <c r="B918" s="131"/>
      <c r="C918" s="131"/>
      <c r="F918" s="124"/>
      <c r="G918" s="124"/>
      <c r="AL918" s="124"/>
      <c r="AM918" s="124"/>
    </row>
    <row r="919" spans="2:39" ht="15">
      <c r="B919" s="131"/>
      <c r="C919" s="131"/>
      <c r="F919" s="124"/>
      <c r="G919" s="124"/>
      <c r="AL919" s="124"/>
      <c r="AM919" s="124"/>
    </row>
    <row r="920" spans="2:39" ht="15">
      <c r="B920" s="131"/>
      <c r="C920" s="131"/>
      <c r="F920" s="124"/>
      <c r="G920" s="124"/>
      <c r="AL920" s="124"/>
      <c r="AM920" s="124"/>
    </row>
    <row r="921" spans="2:39" ht="15">
      <c r="B921" s="131"/>
      <c r="C921" s="131"/>
      <c r="F921" s="124"/>
      <c r="G921" s="124"/>
      <c r="AL921" s="124"/>
      <c r="AM921" s="124"/>
    </row>
    <row r="922" spans="2:39" ht="15">
      <c r="B922" s="131"/>
      <c r="C922" s="131"/>
      <c r="F922" s="124"/>
      <c r="G922" s="124"/>
      <c r="AL922" s="124"/>
      <c r="AM922" s="124"/>
    </row>
    <row r="923" spans="2:39" ht="15">
      <c r="B923" s="131"/>
      <c r="C923" s="131"/>
      <c r="F923" s="124"/>
      <c r="G923" s="124"/>
      <c r="AL923" s="124"/>
      <c r="AM923" s="124"/>
    </row>
    <row r="924" spans="2:39" ht="15">
      <c r="B924" s="131"/>
      <c r="C924" s="131"/>
      <c r="F924" s="124"/>
      <c r="G924" s="124"/>
      <c r="AL924" s="124"/>
      <c r="AM924" s="124"/>
    </row>
    <row r="925" spans="2:39" ht="15">
      <c r="B925" s="131"/>
      <c r="C925" s="131"/>
      <c r="F925" s="124"/>
      <c r="G925" s="124"/>
      <c r="AL925" s="124"/>
      <c r="AM925" s="124"/>
    </row>
    <row r="926" spans="2:39" ht="15">
      <c r="B926" s="131"/>
      <c r="C926" s="131"/>
      <c r="F926" s="124"/>
      <c r="G926" s="124"/>
      <c r="AL926" s="124"/>
      <c r="AM926" s="124"/>
    </row>
    <row r="927" spans="2:39" ht="15">
      <c r="B927" s="131"/>
      <c r="C927" s="131"/>
      <c r="F927" s="124"/>
      <c r="G927" s="124"/>
      <c r="AL927" s="124"/>
      <c r="AM927" s="124"/>
    </row>
    <row r="928" spans="2:39" ht="15">
      <c r="B928" s="131"/>
      <c r="C928" s="131"/>
      <c r="F928" s="124"/>
      <c r="G928" s="124"/>
      <c r="AL928" s="124"/>
      <c r="AM928" s="124"/>
    </row>
    <row r="929" spans="2:39" ht="15">
      <c r="B929" s="131"/>
      <c r="C929" s="131"/>
      <c r="F929" s="124"/>
      <c r="G929" s="124"/>
      <c r="AL929" s="124"/>
      <c r="AM929" s="124"/>
    </row>
    <row r="930" spans="2:39" ht="15">
      <c r="B930" s="131"/>
      <c r="C930" s="131"/>
      <c r="F930" s="124"/>
      <c r="G930" s="124"/>
      <c r="AL930" s="124"/>
      <c r="AM930" s="124"/>
    </row>
    <row r="931" spans="2:39" ht="15">
      <c r="B931" s="131"/>
      <c r="C931" s="131"/>
      <c r="F931" s="124"/>
      <c r="G931" s="124"/>
      <c r="AL931" s="124"/>
      <c r="AM931" s="124"/>
    </row>
    <row r="932" spans="2:39" ht="15">
      <c r="B932" s="131"/>
      <c r="C932" s="131"/>
      <c r="F932" s="124"/>
      <c r="G932" s="124"/>
      <c r="AL932" s="124"/>
      <c r="AM932" s="124"/>
    </row>
    <row r="933" spans="2:39" ht="15">
      <c r="B933" s="131"/>
      <c r="C933" s="131"/>
      <c r="F933" s="124"/>
      <c r="G933" s="124"/>
      <c r="AL933" s="124"/>
      <c r="AM933" s="124"/>
    </row>
    <row r="934" spans="2:39" ht="15">
      <c r="B934" s="131"/>
      <c r="C934" s="131"/>
      <c r="F934" s="124"/>
      <c r="G934" s="124"/>
      <c r="AL934" s="124"/>
      <c r="AM934" s="124"/>
    </row>
    <row r="935" spans="2:39" ht="15">
      <c r="B935" s="131"/>
      <c r="C935" s="131"/>
      <c r="F935" s="124"/>
      <c r="G935" s="124"/>
      <c r="AL935" s="124"/>
      <c r="AM935" s="124"/>
    </row>
    <row r="936" spans="2:39" ht="15">
      <c r="B936" s="131"/>
      <c r="C936" s="131"/>
      <c r="F936" s="124"/>
      <c r="G936" s="124"/>
      <c r="AL936" s="124"/>
      <c r="AM936" s="124"/>
    </row>
    <row r="937" spans="2:39" ht="15">
      <c r="B937" s="131"/>
      <c r="C937" s="131"/>
      <c r="F937" s="124"/>
      <c r="G937" s="124"/>
      <c r="AL937" s="124"/>
      <c r="AM937" s="124"/>
    </row>
    <row r="938" spans="2:39" ht="15">
      <c r="B938" s="131"/>
      <c r="C938" s="131"/>
      <c r="F938" s="124"/>
      <c r="G938" s="124"/>
      <c r="AL938" s="124"/>
      <c r="AM938" s="124"/>
    </row>
    <row r="939" spans="2:39" ht="15">
      <c r="B939" s="131"/>
      <c r="C939" s="131"/>
      <c r="F939" s="124"/>
      <c r="G939" s="124"/>
      <c r="AL939" s="124"/>
      <c r="AM939" s="124"/>
    </row>
    <row r="940" spans="2:39" ht="15">
      <c r="B940" s="131"/>
      <c r="C940" s="131"/>
      <c r="F940" s="124"/>
      <c r="G940" s="124"/>
      <c r="AL940" s="124"/>
      <c r="AM940" s="124"/>
    </row>
    <row r="941" spans="2:39" ht="15">
      <c r="B941" s="131"/>
      <c r="C941" s="131"/>
      <c r="F941" s="124"/>
      <c r="G941" s="124"/>
      <c r="AL941" s="124"/>
      <c r="AM941" s="124"/>
    </row>
    <row r="942" spans="2:39" ht="15">
      <c r="B942" s="131"/>
      <c r="C942" s="131"/>
      <c r="F942" s="124"/>
      <c r="G942" s="124"/>
      <c r="AL942" s="124"/>
      <c r="AM942" s="124"/>
    </row>
    <row r="943" spans="2:39" ht="15">
      <c r="B943" s="131"/>
      <c r="C943" s="131"/>
      <c r="F943" s="124"/>
      <c r="G943" s="124"/>
      <c r="AL943" s="124"/>
      <c r="AM943" s="124"/>
    </row>
    <row r="944" spans="2:39" ht="15">
      <c r="B944" s="131"/>
      <c r="C944" s="131"/>
      <c r="F944" s="124"/>
      <c r="G944" s="124"/>
      <c r="AL944" s="124"/>
      <c r="AM944" s="124"/>
    </row>
    <row r="945" spans="2:39" ht="15">
      <c r="B945" s="131"/>
      <c r="C945" s="131"/>
      <c r="F945" s="124"/>
      <c r="G945" s="124"/>
      <c r="AL945" s="124"/>
      <c r="AM945" s="124"/>
    </row>
    <row r="946" spans="2:39" ht="15">
      <c r="B946" s="131"/>
      <c r="C946" s="131"/>
      <c r="F946" s="124"/>
      <c r="G946" s="124"/>
      <c r="AL946" s="124"/>
      <c r="AM946" s="124"/>
    </row>
    <row r="947" spans="2:39" ht="15">
      <c r="B947" s="131"/>
      <c r="C947" s="131"/>
      <c r="F947" s="124"/>
      <c r="G947" s="124"/>
      <c r="AL947" s="124"/>
      <c r="AM947" s="124"/>
    </row>
    <row r="948" spans="2:39" ht="15">
      <c r="B948" s="131"/>
      <c r="C948" s="131"/>
      <c r="F948" s="124"/>
      <c r="G948" s="124"/>
      <c r="AL948" s="124"/>
      <c r="AM948" s="124"/>
    </row>
    <row r="949" spans="2:39" ht="15">
      <c r="B949" s="131"/>
      <c r="C949" s="131"/>
      <c r="F949" s="124"/>
      <c r="G949" s="124"/>
      <c r="AL949" s="124"/>
      <c r="AM949" s="124"/>
    </row>
    <row r="950" spans="2:39" ht="15">
      <c r="B950" s="131"/>
      <c r="C950" s="131"/>
      <c r="F950" s="124"/>
      <c r="G950" s="124"/>
      <c r="AL950" s="124"/>
      <c r="AM950" s="124"/>
    </row>
    <row r="951" spans="2:39" ht="15">
      <c r="B951" s="131"/>
      <c r="C951" s="131"/>
      <c r="F951" s="124"/>
      <c r="G951" s="124"/>
      <c r="AL951" s="124"/>
      <c r="AM951" s="124"/>
    </row>
    <row r="952" spans="2:39" ht="15">
      <c r="B952" s="131"/>
      <c r="C952" s="131"/>
      <c r="F952" s="124"/>
      <c r="G952" s="124"/>
      <c r="AL952" s="124"/>
      <c r="AM952" s="124"/>
    </row>
    <row r="953" spans="2:39" ht="15">
      <c r="B953" s="131"/>
      <c r="C953" s="131"/>
      <c r="F953" s="124"/>
      <c r="G953" s="124"/>
      <c r="AL953" s="124"/>
      <c r="AM953" s="124"/>
    </row>
    <row r="954" spans="2:39" ht="15">
      <c r="B954" s="131"/>
      <c r="C954" s="131"/>
      <c r="F954" s="124"/>
      <c r="G954" s="124"/>
      <c r="AL954" s="124"/>
      <c r="AM954" s="124"/>
    </row>
    <row r="955" spans="2:39" ht="15">
      <c r="B955" s="131"/>
      <c r="C955" s="131"/>
      <c r="F955" s="124"/>
      <c r="G955" s="124"/>
      <c r="AL955" s="124"/>
      <c r="AM955" s="124"/>
    </row>
    <row r="956" spans="2:39" ht="15">
      <c r="B956" s="131"/>
      <c r="C956" s="131"/>
      <c r="F956" s="124"/>
      <c r="G956" s="124"/>
      <c r="AL956" s="124"/>
      <c r="AM956" s="124"/>
    </row>
    <row r="957" spans="2:39" ht="15">
      <c r="B957" s="131"/>
      <c r="C957" s="131"/>
      <c r="F957" s="124"/>
      <c r="G957" s="124"/>
      <c r="AL957" s="124"/>
      <c r="AM957" s="124"/>
    </row>
    <row r="958" spans="2:39" ht="15">
      <c r="B958" s="131"/>
      <c r="C958" s="131"/>
      <c r="F958" s="124"/>
      <c r="G958" s="124"/>
      <c r="AL958" s="124"/>
      <c r="AM958" s="124"/>
    </row>
    <row r="959" spans="2:39" ht="15">
      <c r="B959" s="131"/>
      <c r="C959" s="131"/>
      <c r="F959" s="124"/>
      <c r="G959" s="124"/>
      <c r="AL959" s="124"/>
      <c r="AM959" s="124"/>
    </row>
    <row r="960" spans="2:39" ht="15">
      <c r="B960" s="131"/>
      <c r="C960" s="131"/>
      <c r="F960" s="124"/>
      <c r="G960" s="124"/>
      <c r="AL960" s="124"/>
      <c r="AM960" s="124"/>
    </row>
    <row r="961" spans="2:39" ht="15">
      <c r="B961" s="131"/>
      <c r="C961" s="131"/>
      <c r="F961" s="124"/>
      <c r="G961" s="124"/>
      <c r="AL961" s="124"/>
      <c r="AM961" s="124"/>
    </row>
    <row r="962" spans="2:39" ht="15">
      <c r="B962" s="131"/>
      <c r="C962" s="131"/>
      <c r="F962" s="124"/>
      <c r="G962" s="124"/>
      <c r="AL962" s="124"/>
      <c r="AM962" s="124"/>
    </row>
    <row r="963" spans="2:39" ht="15">
      <c r="B963" s="131"/>
      <c r="C963" s="131"/>
      <c r="F963" s="124"/>
      <c r="G963" s="124"/>
      <c r="AL963" s="124"/>
      <c r="AM963" s="124"/>
    </row>
    <row r="964" spans="2:39" ht="15">
      <c r="B964" s="131"/>
      <c r="C964" s="131"/>
      <c r="F964" s="124"/>
      <c r="G964" s="124"/>
      <c r="AL964" s="124"/>
      <c r="AM964" s="124"/>
    </row>
    <row r="965" spans="2:39" ht="15">
      <c r="B965" s="131"/>
      <c r="C965" s="131"/>
      <c r="F965" s="124"/>
      <c r="G965" s="124"/>
      <c r="AL965" s="124"/>
      <c r="AM965" s="124"/>
    </row>
    <row r="966" spans="2:39" ht="15">
      <c r="B966" s="131"/>
      <c r="C966" s="131"/>
      <c r="F966" s="124"/>
      <c r="G966" s="124"/>
      <c r="AL966" s="124"/>
      <c r="AM966" s="124"/>
    </row>
    <row r="967" spans="2:39" ht="15">
      <c r="B967" s="131"/>
      <c r="C967" s="131"/>
      <c r="F967" s="124"/>
      <c r="G967" s="124"/>
      <c r="AL967" s="124"/>
      <c r="AM967" s="124"/>
    </row>
    <row r="968" spans="2:39" ht="15">
      <c r="B968" s="131"/>
      <c r="C968" s="131"/>
      <c r="F968" s="124"/>
      <c r="G968" s="124"/>
      <c r="AL968" s="124"/>
      <c r="AM968" s="124"/>
    </row>
    <row r="969" spans="2:39" ht="15">
      <c r="B969" s="131"/>
      <c r="C969" s="131"/>
      <c r="F969" s="124"/>
      <c r="G969" s="124"/>
      <c r="AL969" s="124"/>
      <c r="AM969" s="124"/>
    </row>
    <row r="970" spans="2:39" ht="15">
      <c r="B970" s="131"/>
      <c r="C970" s="131"/>
      <c r="F970" s="124"/>
      <c r="G970" s="124"/>
      <c r="AL970" s="124"/>
      <c r="AM970" s="124"/>
    </row>
    <row r="971" spans="2:39" ht="15">
      <c r="B971" s="131"/>
      <c r="C971" s="131"/>
      <c r="F971" s="124"/>
      <c r="G971" s="124"/>
      <c r="AL971" s="124"/>
      <c r="AM971" s="124"/>
    </row>
    <row r="972" spans="2:39" ht="15">
      <c r="B972" s="131"/>
      <c r="C972" s="131"/>
      <c r="F972" s="124"/>
      <c r="G972" s="124"/>
      <c r="AL972" s="124"/>
      <c r="AM972" s="124"/>
    </row>
    <row r="973" spans="2:39" ht="15">
      <c r="B973" s="131"/>
      <c r="C973" s="131"/>
      <c r="F973" s="124"/>
      <c r="G973" s="124"/>
      <c r="AL973" s="124"/>
      <c r="AM973" s="124"/>
    </row>
    <row r="974" spans="2:39" ht="15">
      <c r="B974" s="131"/>
      <c r="C974" s="131"/>
      <c r="F974" s="124"/>
      <c r="G974" s="124"/>
      <c r="AL974" s="124"/>
      <c r="AM974" s="124"/>
    </row>
    <row r="975" spans="2:39" ht="15">
      <c r="B975" s="131"/>
      <c r="C975" s="131"/>
      <c r="F975" s="124"/>
      <c r="G975" s="124"/>
      <c r="AL975" s="124"/>
      <c r="AM975" s="124"/>
    </row>
    <row r="976" spans="2:39" ht="15">
      <c r="B976" s="131"/>
      <c r="C976" s="131"/>
      <c r="F976" s="124"/>
      <c r="G976" s="124"/>
      <c r="AL976" s="124"/>
      <c r="AM976" s="124"/>
    </row>
    <row r="977" spans="2:39" ht="15">
      <c r="B977" s="131"/>
      <c r="C977" s="131"/>
      <c r="F977" s="124"/>
      <c r="G977" s="124"/>
      <c r="AL977" s="124"/>
      <c r="AM977" s="124"/>
    </row>
    <row r="978" spans="2:39" ht="15">
      <c r="B978" s="131"/>
      <c r="C978" s="131"/>
      <c r="F978" s="124"/>
      <c r="G978" s="124"/>
      <c r="AL978" s="124"/>
      <c r="AM978" s="124"/>
    </row>
    <row r="979" spans="2:39" ht="15">
      <c r="B979" s="131"/>
      <c r="C979" s="131"/>
      <c r="F979" s="124"/>
      <c r="G979" s="124"/>
      <c r="AL979" s="124"/>
      <c r="AM979" s="124"/>
    </row>
    <row r="980" spans="2:39" ht="15">
      <c r="B980" s="131"/>
      <c r="C980" s="131"/>
      <c r="F980" s="124"/>
      <c r="G980" s="124"/>
      <c r="AL980" s="124"/>
      <c r="AM980" s="124"/>
    </row>
    <row r="981" spans="2:39" ht="15">
      <c r="B981" s="131"/>
      <c r="C981" s="131"/>
      <c r="F981" s="124"/>
      <c r="G981" s="124"/>
      <c r="AL981" s="124"/>
      <c r="AM981" s="124"/>
    </row>
    <row r="982" spans="2:39" ht="15">
      <c r="B982" s="131"/>
      <c r="C982" s="131"/>
      <c r="F982" s="124"/>
      <c r="G982" s="124"/>
      <c r="AL982" s="124"/>
      <c r="AM982" s="124"/>
    </row>
    <row r="983" spans="2:39" ht="15">
      <c r="B983" s="131"/>
      <c r="C983" s="131"/>
      <c r="F983" s="124"/>
      <c r="G983" s="124"/>
      <c r="AL983" s="124"/>
      <c r="AM983" s="124"/>
    </row>
    <row r="984" spans="2:39" ht="15">
      <c r="B984" s="131"/>
      <c r="C984" s="131"/>
      <c r="F984" s="124"/>
      <c r="G984" s="124"/>
      <c r="AL984" s="124"/>
      <c r="AM984" s="124"/>
    </row>
    <row r="985" spans="2:39" ht="15">
      <c r="B985" s="131"/>
      <c r="C985" s="131"/>
      <c r="F985" s="124"/>
      <c r="G985" s="124"/>
      <c r="AL985" s="124"/>
      <c r="AM985" s="124"/>
    </row>
    <row r="986" spans="2:39" ht="15">
      <c r="B986" s="131"/>
      <c r="C986" s="131"/>
      <c r="F986" s="124"/>
      <c r="G986" s="124"/>
      <c r="AL986" s="124"/>
      <c r="AM986" s="124"/>
    </row>
    <row r="987" spans="2:39" ht="15">
      <c r="B987" s="131"/>
      <c r="C987" s="131"/>
      <c r="F987" s="124"/>
      <c r="G987" s="124"/>
      <c r="AL987" s="124"/>
      <c r="AM987" s="124"/>
    </row>
    <row r="988" spans="2:39" ht="15">
      <c r="B988" s="131"/>
      <c r="C988" s="131"/>
      <c r="F988" s="124"/>
      <c r="G988" s="124"/>
      <c r="AL988" s="124"/>
      <c r="AM988" s="124"/>
    </row>
    <row r="989" spans="2:39" ht="15">
      <c r="B989" s="131"/>
      <c r="C989" s="131"/>
      <c r="F989" s="124"/>
      <c r="G989" s="124"/>
      <c r="AL989" s="124"/>
      <c r="AM989" s="124"/>
    </row>
    <row r="990" spans="2:39" ht="15">
      <c r="B990" s="131"/>
      <c r="C990" s="131"/>
      <c r="F990" s="124"/>
      <c r="G990" s="124"/>
      <c r="AL990" s="124"/>
      <c r="AM990" s="124"/>
    </row>
    <row r="991" spans="2:39" ht="15">
      <c r="B991" s="131"/>
      <c r="C991" s="131"/>
      <c r="F991" s="124"/>
      <c r="G991" s="124"/>
      <c r="AL991" s="124"/>
      <c r="AM991" s="124"/>
    </row>
    <row r="992" spans="2:39" ht="15">
      <c r="B992" s="131"/>
      <c r="C992" s="131"/>
      <c r="F992" s="124"/>
      <c r="G992" s="124"/>
      <c r="AL992" s="124"/>
      <c r="AM992" s="124"/>
    </row>
    <row r="993" spans="2:39" ht="15">
      <c r="B993" s="131"/>
      <c r="C993" s="131"/>
      <c r="F993" s="124"/>
      <c r="G993" s="124"/>
      <c r="AL993" s="124"/>
      <c r="AM993" s="124"/>
    </row>
    <row r="994" spans="2:39" ht="15">
      <c r="B994" s="131"/>
      <c r="C994" s="131"/>
      <c r="F994" s="124"/>
      <c r="G994" s="124"/>
      <c r="AL994" s="124"/>
      <c r="AM994" s="124"/>
    </row>
    <row r="995" spans="2:39" ht="15">
      <c r="B995" s="131"/>
      <c r="C995" s="131"/>
      <c r="F995" s="124"/>
      <c r="G995" s="124"/>
      <c r="AL995" s="124"/>
      <c r="AM995" s="124"/>
    </row>
    <row r="996" spans="2:39" ht="15">
      <c r="B996" s="131"/>
      <c r="C996" s="131"/>
      <c r="F996" s="124"/>
      <c r="G996" s="124"/>
      <c r="AL996" s="124"/>
      <c r="AM996" s="124"/>
    </row>
    <row r="997" spans="2:39" ht="15">
      <c r="B997" s="131"/>
      <c r="C997" s="131"/>
      <c r="F997" s="124"/>
      <c r="G997" s="124"/>
      <c r="AL997" s="124"/>
      <c r="AM997" s="124"/>
    </row>
    <row r="998" spans="2:39" ht="15">
      <c r="B998" s="131"/>
      <c r="C998" s="131"/>
      <c r="F998" s="124"/>
      <c r="G998" s="124"/>
      <c r="AL998" s="124"/>
      <c r="AM998" s="124"/>
    </row>
    <row r="999" spans="2:39" ht="15">
      <c r="B999" s="131"/>
      <c r="C999" s="131"/>
      <c r="F999" s="124"/>
      <c r="G999" s="124"/>
      <c r="AL999" s="124"/>
      <c r="AM999" s="124"/>
    </row>
    <row r="1000" spans="2:39" ht="15">
      <c r="B1000" s="131"/>
      <c r="C1000" s="131"/>
      <c r="F1000" s="124"/>
      <c r="G1000" s="124"/>
      <c r="AL1000" s="124"/>
      <c r="AM1000" s="124"/>
    </row>
    <row r="1001" spans="2:39" ht="15">
      <c r="B1001" s="131"/>
      <c r="C1001" s="131"/>
      <c r="F1001" s="124"/>
      <c r="G1001" s="124"/>
      <c r="AL1001" s="124"/>
      <c r="AM1001" s="124"/>
    </row>
    <row r="1002" spans="2:39" ht="15">
      <c r="B1002" s="131"/>
      <c r="C1002" s="131"/>
      <c r="F1002" s="124"/>
      <c r="G1002" s="124"/>
      <c r="AL1002" s="124"/>
      <c r="AM1002" s="124"/>
    </row>
    <row r="1003" spans="2:39" ht="15">
      <c r="B1003" s="131"/>
      <c r="C1003" s="131"/>
      <c r="F1003" s="124"/>
      <c r="G1003" s="124"/>
      <c r="AL1003" s="124"/>
      <c r="AM1003" s="124"/>
    </row>
    <row r="1004" spans="2:39" ht="15">
      <c r="B1004" s="131"/>
      <c r="C1004" s="131"/>
      <c r="F1004" s="124"/>
      <c r="G1004" s="124"/>
      <c r="AL1004" s="124"/>
      <c r="AM1004" s="124"/>
    </row>
    <row r="1005" spans="2:39" ht="15">
      <c r="B1005" s="131"/>
      <c r="C1005" s="131"/>
      <c r="F1005" s="124"/>
      <c r="G1005" s="124"/>
      <c r="AL1005" s="124"/>
      <c r="AM1005" s="124"/>
    </row>
    <row r="1006" spans="2:39" ht="15">
      <c r="B1006" s="131"/>
      <c r="C1006" s="131"/>
      <c r="F1006" s="124"/>
      <c r="G1006" s="124"/>
      <c r="AL1006" s="124"/>
      <c r="AM1006" s="124"/>
    </row>
    <row r="1007" spans="2:39" ht="15">
      <c r="B1007" s="131"/>
      <c r="C1007" s="131"/>
      <c r="F1007" s="124"/>
      <c r="G1007" s="124"/>
      <c r="AL1007" s="124"/>
      <c r="AM1007" s="124"/>
    </row>
    <row r="1008" spans="2:39" ht="15">
      <c r="B1008" s="131"/>
      <c r="C1008" s="131"/>
      <c r="F1008" s="124"/>
      <c r="G1008" s="124"/>
      <c r="AL1008" s="124"/>
      <c r="AM1008" s="124"/>
    </row>
    <row r="1009" spans="2:39" ht="15">
      <c r="B1009" s="131"/>
      <c r="C1009" s="131"/>
      <c r="F1009" s="124"/>
      <c r="G1009" s="124"/>
      <c r="AL1009" s="124"/>
      <c r="AM1009" s="124"/>
    </row>
    <row r="1010" spans="2:39" ht="15">
      <c r="B1010" s="131"/>
      <c r="C1010" s="131"/>
      <c r="F1010" s="124"/>
      <c r="G1010" s="124"/>
      <c r="AL1010" s="124"/>
      <c r="AM1010" s="124"/>
    </row>
    <row r="1011" spans="2:39" ht="15">
      <c r="B1011" s="131"/>
      <c r="C1011" s="131"/>
      <c r="F1011" s="124"/>
      <c r="G1011" s="124"/>
      <c r="AL1011" s="124"/>
      <c r="AM1011" s="124"/>
    </row>
    <row r="1012" spans="2:39" ht="15">
      <c r="B1012" s="131"/>
      <c r="C1012" s="131"/>
      <c r="F1012" s="124"/>
      <c r="G1012" s="124"/>
      <c r="AL1012" s="124"/>
      <c r="AM1012" s="124"/>
    </row>
    <row r="1013" spans="2:39" ht="15">
      <c r="B1013" s="131"/>
      <c r="C1013" s="131"/>
      <c r="F1013" s="124"/>
      <c r="G1013" s="124"/>
      <c r="AL1013" s="124"/>
      <c r="AM1013" s="124"/>
    </row>
    <row r="1014" spans="2:39" ht="15">
      <c r="B1014" s="131"/>
      <c r="C1014" s="131"/>
      <c r="F1014" s="124"/>
      <c r="G1014" s="124"/>
      <c r="AL1014" s="124"/>
      <c r="AM1014" s="124"/>
    </row>
    <row r="1015" spans="2:39" ht="15">
      <c r="B1015" s="131"/>
      <c r="C1015" s="131"/>
      <c r="F1015" s="124"/>
      <c r="G1015" s="124"/>
      <c r="AL1015" s="124"/>
      <c r="AM1015" s="124"/>
    </row>
    <row r="1016" spans="2:39" ht="15">
      <c r="B1016" s="131"/>
      <c r="C1016" s="131"/>
      <c r="F1016" s="124"/>
      <c r="G1016" s="124"/>
      <c r="AL1016" s="124"/>
      <c r="AM1016" s="124"/>
    </row>
    <row r="1017" spans="2:39" ht="15">
      <c r="B1017" s="131"/>
      <c r="C1017" s="131"/>
      <c r="F1017" s="124"/>
      <c r="G1017" s="124"/>
      <c r="AL1017" s="124"/>
      <c r="AM1017" s="124"/>
    </row>
    <row r="1018" spans="2:39" ht="15">
      <c r="B1018" s="131"/>
      <c r="C1018" s="131"/>
      <c r="F1018" s="124"/>
      <c r="G1018" s="124"/>
      <c r="AL1018" s="124"/>
      <c r="AM1018" s="124"/>
    </row>
    <row r="1019" spans="2:39" ht="15">
      <c r="B1019" s="131"/>
      <c r="C1019" s="131"/>
      <c r="F1019" s="124"/>
      <c r="G1019" s="124"/>
      <c r="AL1019" s="124"/>
      <c r="AM1019" s="124"/>
    </row>
    <row r="1020" spans="2:39" ht="15">
      <c r="B1020" s="131"/>
      <c r="C1020" s="131"/>
      <c r="F1020" s="124"/>
      <c r="G1020" s="124"/>
      <c r="AL1020" s="124"/>
      <c r="AM1020" s="124"/>
    </row>
    <row r="1021" spans="2:39" ht="15">
      <c r="B1021" s="131"/>
      <c r="C1021" s="131"/>
      <c r="F1021" s="124"/>
      <c r="G1021" s="124"/>
      <c r="AL1021" s="124"/>
      <c r="AM1021" s="124"/>
    </row>
    <row r="1022" spans="2:39" ht="15">
      <c r="B1022" s="131"/>
      <c r="C1022" s="131"/>
      <c r="F1022" s="124"/>
      <c r="G1022" s="124"/>
      <c r="AL1022" s="124"/>
      <c r="AM1022" s="124"/>
    </row>
    <row r="1023" spans="2:39" ht="15">
      <c r="B1023" s="131"/>
      <c r="C1023" s="131"/>
      <c r="F1023" s="124"/>
      <c r="G1023" s="124"/>
      <c r="AL1023" s="124"/>
      <c r="AM1023" s="124"/>
    </row>
    <row r="1024" spans="2:39" ht="15">
      <c r="B1024" s="131"/>
      <c r="C1024" s="131"/>
      <c r="F1024" s="124"/>
      <c r="G1024" s="124"/>
      <c r="AL1024" s="124"/>
      <c r="AM1024" s="124"/>
    </row>
    <row r="1025" spans="2:39" ht="15">
      <c r="B1025" s="131"/>
      <c r="C1025" s="131"/>
      <c r="F1025" s="124"/>
      <c r="G1025" s="124"/>
      <c r="AL1025" s="124"/>
      <c r="AM1025" s="124"/>
    </row>
    <row r="1026" spans="2:39" ht="15">
      <c r="B1026" s="131"/>
      <c r="C1026" s="131"/>
      <c r="F1026" s="124"/>
      <c r="G1026" s="124"/>
      <c r="AL1026" s="124"/>
      <c r="AM1026" s="124"/>
    </row>
  </sheetData>
  <sheetProtection algorithmName="SHA-512" hashValue="+P0NwK/6rXjc4b0n38zeVR8zpE3bLtaAoSXqWt1bnUI2cce43CT2/K5qHdf7lKYZ4c0NLGQ1db1Me7BYpj+Jwg==" saltValue="Yr2mwdPlxc/dXvUYfyvvUQ==" spinCount="100000" sheet="1" objects="1" scenarios="1" formatCells="0" formatColumns="0" formatRows="0"/>
  <mergeCells count="48">
    <mergeCell ref="M21:M22"/>
    <mergeCell ref="S21:S22"/>
    <mergeCell ref="I21:I22"/>
    <mergeCell ref="J21:J22"/>
    <mergeCell ref="F20:H20"/>
    <mergeCell ref="I20:K20"/>
    <mergeCell ref="C4:C5"/>
    <mergeCell ref="B20:C20"/>
    <mergeCell ref="D20:E20"/>
    <mergeCell ref="G21:G22"/>
    <mergeCell ref="F21:F22"/>
    <mergeCell ref="H21:H22"/>
    <mergeCell ref="AQ20:AS20"/>
    <mergeCell ref="K21:K22"/>
    <mergeCell ref="N20:P20"/>
    <mergeCell ref="AA20:AC20"/>
    <mergeCell ref="AF21:AF22"/>
    <mergeCell ref="AQ21:AR21"/>
    <mergeCell ref="AP21:AP22"/>
    <mergeCell ref="N21:O21"/>
    <mergeCell ref="W21:W22"/>
    <mergeCell ref="AH21:AH22"/>
    <mergeCell ref="AA21:AB21"/>
    <mergeCell ref="Y21:Y22"/>
    <mergeCell ref="AI20:AK20"/>
    <mergeCell ref="AI21:AJ21"/>
    <mergeCell ref="V21:V22"/>
    <mergeCell ref="F2:H2"/>
    <mergeCell ref="F3:H3"/>
    <mergeCell ref="F4:H4"/>
    <mergeCell ref="F5:H5"/>
    <mergeCell ref="E4:E5"/>
    <mergeCell ref="AO14:AP14"/>
    <mergeCell ref="AG14:AH14"/>
    <mergeCell ref="J14:K14"/>
    <mergeCell ref="X14:Y14"/>
    <mergeCell ref="AD21:AD22"/>
    <mergeCell ref="AE21:AE22"/>
    <mergeCell ref="AD20:AH20"/>
    <mergeCell ref="AL21:AL22"/>
    <mergeCell ref="AM21:AM22"/>
    <mergeCell ref="AL20:AP20"/>
    <mergeCell ref="AN21:AN22"/>
    <mergeCell ref="Q20:Y20"/>
    <mergeCell ref="Q21:Q22"/>
    <mergeCell ref="R21:R22"/>
    <mergeCell ref="T21:T22"/>
    <mergeCell ref="U21:U22"/>
  </mergeCells>
  <conditionalFormatting sqref="D53:D167 D47:D48 D24:D45">
    <cfRule type="duplicateValues" priority="70" dxfId="0">
      <formula>AND(COUNTIF($D$53:$D$167,D24)+COUNTIF($D$47:$D$48,D24)+COUNTIF($D$24:$D$45,D24)&gt;1,NOT(ISBLANK(D24)))</formula>
    </cfRule>
  </conditionalFormatting>
  <conditionalFormatting sqref="D46">
    <cfRule type="duplicateValues" priority="68" dxfId="0">
      <formula>AND(COUNTIF($D$46:$D$46,D46)&gt;1,NOT(ISBLANK(D46)))</formula>
    </cfRule>
  </conditionalFormatting>
  <conditionalFormatting sqref="D46">
    <cfRule type="duplicateValues" priority="69" dxfId="0">
      <formula>AND(COUNTIF($D$46:$D$46,D46)&gt;1,NOT(ISBLANK(D46)))</formula>
    </cfRule>
  </conditionalFormatting>
  <conditionalFormatting sqref="D49:D52">
    <cfRule type="duplicateValues" priority="66" dxfId="0">
      <formula>AND(COUNTIF($D$49:$D$52,D49)&gt;1,NOT(ISBLANK(D49)))</formula>
    </cfRule>
  </conditionalFormatting>
  <conditionalFormatting sqref="D49:D52">
    <cfRule type="duplicateValues" priority="67" dxfId="0">
      <formula>AND(COUNTIF($D$49:$D$52,D49)&gt;1,NOT(ISBLANK(D49)))</formula>
    </cfRule>
  </conditionalFormatting>
  <conditionalFormatting sqref="D47:D48 D53:D167 D24:D45">
    <cfRule type="duplicateValues" priority="71" dxfId="0">
      <formula>AND(COUNTIF($D$47:$D$48,D24)+COUNTIF($D$53:$D$167,D24)+COUNTIF($D$24:$D$45,D24)&gt;1,NOT(ISBLANK(D24)))</formula>
    </cfRule>
  </conditionalFormatting>
  <conditionalFormatting sqref="D24:D167">
    <cfRule type="duplicateValues" priority="65" dxfId="0">
      <formula>AND(COUNTIF($D$24:$D$167,D24)&gt;1,NOT(ISBLANK(D24)))</formula>
    </cfRule>
  </conditionalFormatting>
  <conditionalFormatting sqref="B46:C52">
    <cfRule type="duplicateValues" priority="56" dxfId="0">
      <formula>AND(COUNTIF($B$46:$C$52,B46)&gt;1,NOT(ISBLANK(B46)))</formula>
    </cfRule>
  </conditionalFormatting>
  <conditionalFormatting sqref="B46:C52">
    <cfRule type="duplicateValues" priority="55" dxfId="0">
      <formula>AND(COUNTIF($B$46:$C$52,B46)&gt;1,NOT(ISBLANK(B46)))</formula>
    </cfRule>
  </conditionalFormatting>
  <conditionalFormatting sqref="B46:C52">
    <cfRule type="duplicateValues" priority="54" dxfId="0">
      <formula>AND(COUNTIF($B$46:$C$52,B46)&gt;1,NOT(ISBLANK(B46)))</formula>
    </cfRule>
  </conditionalFormatting>
  <conditionalFormatting sqref="B99:C113">
    <cfRule type="duplicateValues" priority="53" dxfId="0">
      <formula>AND(COUNTIF($B$99:$C$113,B99)&gt;1,NOT(ISBLANK(B99)))</formula>
    </cfRule>
  </conditionalFormatting>
  <conditionalFormatting sqref="B99:C113">
    <cfRule type="duplicateValues" priority="52" dxfId="0">
      <formula>AND(COUNTIF($B$99:$C$113,B99)&gt;1,NOT(ISBLANK(B99)))</formula>
    </cfRule>
  </conditionalFormatting>
  <conditionalFormatting sqref="B99:C113">
    <cfRule type="duplicateValues" priority="51" dxfId="0">
      <formula>AND(COUNTIF($B$99:$C$113,B99)&gt;1,NOT(ISBLANK(B99)))</formula>
    </cfRule>
  </conditionalFormatting>
  <conditionalFormatting sqref="B99:C113">
    <cfRule type="duplicateValues" priority="50" dxfId="0">
      <formula>AND(COUNTIF($B$99:$C$113,B99)&gt;1,NOT(ISBLANK(B99)))</formula>
    </cfRule>
  </conditionalFormatting>
  <conditionalFormatting sqref="B352:C450">
    <cfRule type="duplicateValues" priority="57" dxfId="0">
      <formula>AND(COUNTIF($B$352:$C$450,B352)&gt;1,NOT(ISBLANK(B352)))</formula>
    </cfRule>
  </conditionalFormatting>
  <conditionalFormatting sqref="B352:C450">
    <cfRule type="duplicateValues" priority="58" dxfId="0">
      <formula>AND(COUNTIF($B$352:$C$450,B352)&gt;1,NOT(ISBLANK(B352)))</formula>
    </cfRule>
  </conditionalFormatting>
  <conditionalFormatting sqref="B262:C262">
    <cfRule type="duplicateValues" priority="59" dxfId="0">
      <formula>AND(COUNTIF($B$262:$C$262,B262)&gt;1,NOT(ISBLANK(B262)))</formula>
    </cfRule>
  </conditionalFormatting>
  <conditionalFormatting sqref="B263:C351">
    <cfRule type="duplicateValues" priority="45" dxfId="0">
      <formula>AND(COUNTIF($B$263:$C$351,B263)&gt;1,NOT(ISBLANK(B263)))</formula>
    </cfRule>
  </conditionalFormatting>
  <conditionalFormatting sqref="B263:C351">
    <cfRule type="duplicateValues" priority="46" dxfId="0">
      <formula>AND(COUNTIF($B$263:$C$351,B263)&gt;1,NOT(ISBLANK(B263)))</formula>
    </cfRule>
  </conditionalFormatting>
  <conditionalFormatting sqref="B263:C351">
    <cfRule type="duplicateValues" priority="47" dxfId="0">
      <formula>AND(COUNTIF($B$263:$C$351,B263)&gt;1,NOT(ISBLANK(B263)))</formula>
    </cfRule>
  </conditionalFormatting>
  <conditionalFormatting sqref="B263:C351">
    <cfRule type="duplicateValues" priority="48" dxfId="0">
      <formula>AND(COUNTIF($B$263:$C$351,B263)&gt;1,NOT(ISBLANK(B263)))</formula>
    </cfRule>
  </conditionalFormatting>
  <conditionalFormatting sqref="B263:C351">
    <cfRule type="duplicateValues" priority="49" dxfId="0">
      <formula>AND(COUNTIF($B$263:$C$351,B263)&gt;1,NOT(ISBLANK(B263)))</formula>
    </cfRule>
  </conditionalFormatting>
  <conditionalFormatting sqref="B225:C225">
    <cfRule type="duplicateValues" priority="40" dxfId="0">
      <formula>AND(COUNTIF($B$225:$C$225,B225)&gt;1,NOT(ISBLANK(B225)))</formula>
    </cfRule>
  </conditionalFormatting>
  <conditionalFormatting sqref="B225:C225">
    <cfRule type="duplicateValues" priority="41" dxfId="0">
      <formula>AND(COUNTIF($B$225:$C$225,B225)&gt;1,NOT(ISBLANK(B225)))</formula>
    </cfRule>
  </conditionalFormatting>
  <conditionalFormatting sqref="B225:C225">
    <cfRule type="duplicateValues" priority="42" dxfId="0">
      <formula>AND(COUNTIF($B$225:$C$225,B225)&gt;1,NOT(ISBLANK(B225)))</formula>
    </cfRule>
  </conditionalFormatting>
  <conditionalFormatting sqref="B225:C225">
    <cfRule type="duplicateValues" priority="43" dxfId="0">
      <formula>AND(COUNTIF($B$225:$C$225,B225)&gt;1,NOT(ISBLANK(B225)))</formula>
    </cfRule>
  </conditionalFormatting>
  <conditionalFormatting sqref="B225:C225">
    <cfRule type="duplicateValues" priority="44" dxfId="0">
      <formula>AND(COUNTIF($B$225:$C$225,B225)&gt;1,NOT(ISBLANK(B225)))</formula>
    </cfRule>
  </conditionalFormatting>
  <conditionalFormatting sqref="B453:C476">
    <cfRule type="duplicateValues" priority="39" dxfId="0">
      <formula>AND(COUNTIF($B$453:$C$476,B453)&gt;1,NOT(ISBLANK(B453)))</formula>
    </cfRule>
  </conditionalFormatting>
  <conditionalFormatting sqref="B453:C476">
    <cfRule type="duplicateValues" priority="38" dxfId="0">
      <formula>AND(COUNTIF($B$453:$C$476,B453)&gt;1,NOT(ISBLANK(B453)))</formula>
    </cfRule>
  </conditionalFormatting>
  <conditionalFormatting sqref="B453:C476">
    <cfRule type="duplicateValues" priority="37" dxfId="0">
      <formula>AND(COUNTIF($B$453:$C$476,B453)&gt;1,NOT(ISBLANK(B453)))</formula>
    </cfRule>
  </conditionalFormatting>
  <conditionalFormatting sqref="B451:C451">
    <cfRule type="duplicateValues" priority="32" dxfId="0">
      <formula>AND(COUNTIF($B$451:$C$451,B451)&gt;1,NOT(ISBLANK(B451)))</formula>
    </cfRule>
  </conditionalFormatting>
  <conditionalFormatting sqref="B451:C451">
    <cfRule type="duplicateValues" priority="33" dxfId="0">
      <formula>AND(COUNTIF($B$451:$C$451,B451)&gt;1,NOT(ISBLANK(B451)))</formula>
    </cfRule>
  </conditionalFormatting>
  <conditionalFormatting sqref="B451:C451">
    <cfRule type="duplicateValues" priority="34" dxfId="0">
      <formula>AND(COUNTIF($B$451:$C$451,B451)&gt;1,NOT(ISBLANK(B451)))</formula>
    </cfRule>
  </conditionalFormatting>
  <conditionalFormatting sqref="B451:C451">
    <cfRule type="duplicateValues" priority="35" dxfId="0">
      <formula>AND(COUNTIF($B$451:$C$451,B451)&gt;1,NOT(ISBLANK(B451)))</formula>
    </cfRule>
  </conditionalFormatting>
  <conditionalFormatting sqref="B451:C451">
    <cfRule type="duplicateValues" priority="36" dxfId="0">
      <formula>AND(COUNTIF($B$451:$C$451,B451)&gt;1,NOT(ISBLANK(B451)))</formula>
    </cfRule>
  </conditionalFormatting>
  <conditionalFormatting sqref="B451:C451">
    <cfRule type="duplicateValues" priority="31" dxfId="0">
      <formula>AND(COUNTIF($B$451:$C$451,B451)&gt;1,NOT(ISBLANK(B451)))</formula>
    </cfRule>
  </conditionalFormatting>
  <conditionalFormatting sqref="B451:C451">
    <cfRule type="duplicateValues" priority="30" dxfId="0">
      <formula>AND(COUNTIF($B$451:$C$451,B451)&gt;1,NOT(ISBLANK(B451)))</formula>
    </cfRule>
  </conditionalFormatting>
  <conditionalFormatting sqref="B451:C451">
    <cfRule type="duplicateValues" priority="29" dxfId="0">
      <formula>AND(COUNTIF($B$451:$C$451,B451)&gt;1,NOT(ISBLANK(B451)))</formula>
    </cfRule>
  </conditionalFormatting>
  <conditionalFormatting sqref="B451:C451">
    <cfRule type="duplicateValues" priority="28" dxfId="0">
      <formula>AND(COUNTIF($B$451:$C$451,B451)&gt;1,NOT(ISBLANK(B451)))</formula>
    </cfRule>
  </conditionalFormatting>
  <conditionalFormatting sqref="B452:C452">
    <cfRule type="duplicateValues" priority="23" dxfId="0">
      <formula>AND(COUNTIF($B$452:$C$452,B452)&gt;1,NOT(ISBLANK(B452)))</formula>
    </cfRule>
  </conditionalFormatting>
  <conditionalFormatting sqref="B452:C452">
    <cfRule type="duplicateValues" priority="24" dxfId="0">
      <formula>AND(COUNTIF($B$452:$C$452,B452)&gt;1,NOT(ISBLANK(B452)))</formula>
    </cfRule>
  </conditionalFormatting>
  <conditionalFormatting sqref="B452:C452">
    <cfRule type="duplicateValues" priority="25" dxfId="0">
      <formula>AND(COUNTIF($B$452:$C$452,B452)&gt;1,NOT(ISBLANK(B452)))</formula>
    </cfRule>
  </conditionalFormatting>
  <conditionalFormatting sqref="B452:C452">
    <cfRule type="duplicateValues" priority="26" dxfId="0">
      <formula>AND(COUNTIF($B$452:$C$452,B452)&gt;1,NOT(ISBLANK(B452)))</formula>
    </cfRule>
  </conditionalFormatting>
  <conditionalFormatting sqref="B452:C452">
    <cfRule type="duplicateValues" priority="27" dxfId="0">
      <formula>AND(COUNTIF($B$452:$C$452,B452)&gt;1,NOT(ISBLANK(B452)))</formula>
    </cfRule>
  </conditionalFormatting>
  <conditionalFormatting sqref="B452:C452">
    <cfRule type="duplicateValues" priority="22" dxfId="0">
      <formula>AND(COUNTIF($B$452:$C$452,B452)&gt;1,NOT(ISBLANK(B452)))</formula>
    </cfRule>
  </conditionalFormatting>
  <conditionalFormatting sqref="B452:C452">
    <cfRule type="duplicateValues" priority="21" dxfId="0">
      <formula>AND(COUNTIF($B$452:$C$452,B452)&gt;1,NOT(ISBLANK(B452)))</formula>
    </cfRule>
  </conditionalFormatting>
  <conditionalFormatting sqref="B452:C452">
    <cfRule type="duplicateValues" priority="20" dxfId="0">
      <formula>AND(COUNTIF($B$452:$C$452,B452)&gt;1,NOT(ISBLANK(B452)))</formula>
    </cfRule>
  </conditionalFormatting>
  <conditionalFormatting sqref="B452:C452">
    <cfRule type="duplicateValues" priority="19" dxfId="0">
      <formula>AND(COUNTIF($B$452:$C$452,B452)&gt;1,NOT(ISBLANK(B452)))</formula>
    </cfRule>
  </conditionalFormatting>
  <conditionalFormatting sqref="B477:C477">
    <cfRule type="duplicateValues" priority="14" dxfId="0">
      <formula>AND(COUNTIF($B$477:$C$477,B477)&gt;1,NOT(ISBLANK(B477)))</formula>
    </cfRule>
  </conditionalFormatting>
  <conditionalFormatting sqref="B477:C477">
    <cfRule type="duplicateValues" priority="15" dxfId="0">
      <formula>AND(COUNTIF($B$477:$C$477,B477)&gt;1,NOT(ISBLANK(B477)))</formula>
    </cfRule>
  </conditionalFormatting>
  <conditionalFormatting sqref="B477:C477">
    <cfRule type="duplicateValues" priority="16" dxfId="0">
      <formula>AND(COUNTIF($B$477:$C$477,B477)&gt;1,NOT(ISBLANK(B477)))</formula>
    </cfRule>
  </conditionalFormatting>
  <conditionalFormatting sqref="B477:C477">
    <cfRule type="duplicateValues" priority="17" dxfId="0">
      <formula>AND(COUNTIF($B$477:$C$477,B477)&gt;1,NOT(ISBLANK(B477)))</formula>
    </cfRule>
  </conditionalFormatting>
  <conditionalFormatting sqref="B477:C477">
    <cfRule type="duplicateValues" priority="18" dxfId="0">
      <formula>AND(COUNTIF($B$477:$C$477,B477)&gt;1,NOT(ISBLANK(B477)))</formula>
    </cfRule>
  </conditionalFormatting>
  <conditionalFormatting sqref="B477:C477">
    <cfRule type="duplicateValues" priority="13" dxfId="0">
      <formula>AND(COUNTIF($B$477:$C$477,B477)&gt;1,NOT(ISBLANK(B477)))</formula>
    </cfRule>
  </conditionalFormatting>
  <conditionalFormatting sqref="B477:C477">
    <cfRule type="duplicateValues" priority="12" dxfId="0">
      <formula>AND(COUNTIF($B$477:$C$477,B477)&gt;1,NOT(ISBLANK(B477)))</formula>
    </cfRule>
  </conditionalFormatting>
  <conditionalFormatting sqref="B477:C477">
    <cfRule type="duplicateValues" priority="11" dxfId="0">
      <formula>AND(COUNTIF($B$477:$C$477,B477)&gt;1,NOT(ISBLANK(B477)))</formula>
    </cfRule>
  </conditionalFormatting>
  <conditionalFormatting sqref="B477:C477">
    <cfRule type="duplicateValues" priority="10" dxfId="0">
      <formula>AND(COUNTIF($B$477:$C$477,B477)&gt;1,NOT(ISBLANK(B477)))</formula>
    </cfRule>
  </conditionalFormatting>
  <conditionalFormatting sqref="B478:C478">
    <cfRule type="duplicateValues" priority="5" dxfId="0">
      <formula>AND(COUNTIF($B$478:$C$478,B478)&gt;1,NOT(ISBLANK(B478)))</formula>
    </cfRule>
  </conditionalFormatting>
  <conditionalFormatting sqref="B478:C478">
    <cfRule type="duplicateValues" priority="6" dxfId="0">
      <formula>AND(COUNTIF($B$478:$C$478,B478)&gt;1,NOT(ISBLANK(B478)))</formula>
    </cfRule>
  </conditionalFormatting>
  <conditionalFormatting sqref="B478:C478">
    <cfRule type="duplicateValues" priority="7" dxfId="0">
      <formula>AND(COUNTIF($B$478:$C$478,B478)&gt;1,NOT(ISBLANK(B478)))</formula>
    </cfRule>
  </conditionalFormatting>
  <conditionalFormatting sqref="B478:C478">
    <cfRule type="duplicateValues" priority="8" dxfId="0">
      <formula>AND(COUNTIF($B$478:$C$478,B478)&gt;1,NOT(ISBLANK(B478)))</formula>
    </cfRule>
  </conditionalFormatting>
  <conditionalFormatting sqref="B478:C478">
    <cfRule type="duplicateValues" priority="9" dxfId="0">
      <formula>AND(COUNTIF($B$478:$C$478,B478)&gt;1,NOT(ISBLANK(B478)))</formula>
    </cfRule>
  </conditionalFormatting>
  <conditionalFormatting sqref="B478:C478">
    <cfRule type="duplicateValues" priority="4" dxfId="0">
      <formula>AND(COUNTIF($B$478:$C$478,B478)&gt;1,NOT(ISBLANK(B478)))</formula>
    </cfRule>
  </conditionalFormatting>
  <conditionalFormatting sqref="B478:C478">
    <cfRule type="duplicateValues" priority="3" dxfId="0">
      <formula>AND(COUNTIF($B$478:$C$478,B478)&gt;1,NOT(ISBLANK(B478)))</formula>
    </cfRule>
  </conditionalFormatting>
  <conditionalFormatting sqref="B478:C478">
    <cfRule type="duplicateValues" priority="2" dxfId="0">
      <formula>AND(COUNTIF($B$478:$C$478,B478)&gt;1,NOT(ISBLANK(B478)))</formula>
    </cfRule>
  </conditionalFormatting>
  <conditionalFormatting sqref="B478:C478">
    <cfRule type="duplicateValues" priority="1" dxfId="0">
      <formula>AND(COUNTIF($B$478:$C$478,B478)&gt;1,NOT(ISBLANK(B478)))</formula>
    </cfRule>
  </conditionalFormatting>
  <conditionalFormatting sqref="B352:C450 B53:C98 B114:C224 B226:C261 B453:C476 B479:C569 B24:C25 B32:C45">
    <cfRule type="duplicateValues" priority="60" dxfId="0">
      <formula>AND(COUNTIF($B$352:$C$450,B24)+COUNTIF($B$53:$C$98,B24)+COUNTIF($B$114:$C$224,B24)+COUNTIF($B$226:$C$261,B24)+COUNTIF($B$453:$C$476,B24)+COUNTIF($B$479:$C$569,B24)+COUNTIF($B$24:$C$25,B24)+COUNTIF($B$32:$C$45,B24)&gt;1,NOT(ISBLANK(B24)))</formula>
    </cfRule>
  </conditionalFormatting>
  <conditionalFormatting sqref="B352:C450 B114:C224 B226:C261 B453:C476 B479:C569 B24:C25 B32:C98">
    <cfRule type="duplicateValues" priority="61" dxfId="0">
      <formula>AND(COUNTIF($B$352:$C$450,B24)+COUNTIF($B$114:$C$224,B24)+COUNTIF($B$226:$C$261,B24)+COUNTIF($B$453:$C$476,B24)+COUNTIF($B$479:$C$569,B24)+COUNTIF($B$24:$C$25,B24)+COUNTIF($B$32:$C$98,B24)&gt;1,NOT(ISBLANK(B24)))</formula>
    </cfRule>
  </conditionalFormatting>
  <conditionalFormatting sqref="B352:C450 B226:C261 B453:C476 B479:C569 B24:C25 B32:C224">
    <cfRule type="duplicateValues" priority="62" dxfId="0">
      <formula>AND(COUNTIF($B$352:$C$450,B24)+COUNTIF($B$226:$C$261,B24)+COUNTIF($B$453:$C$476,B24)+COUNTIF($B$479:$C$569,B24)+COUNTIF($B$24:$C$25,B24)+COUNTIF($B$32:$C$224,B24)&gt;1,NOT(ISBLANK(B24)))</formula>
    </cfRule>
  </conditionalFormatting>
  <conditionalFormatting sqref="B453:C476 B479:C569 B24:C25 B32:C450">
    <cfRule type="duplicateValues" priority="63" dxfId="0">
      <formula>AND(COUNTIF($B$453:$C$476,B24)+COUNTIF($B$479:$C$569,B24)+COUNTIF($B$24:$C$25,B24)+COUNTIF($B$32:$C$450,B24)&gt;1,NOT(ISBLANK(B24)))</formula>
    </cfRule>
  </conditionalFormatting>
  <conditionalFormatting sqref="B24:C25 B32:C569">
    <cfRule type="duplicateValues" priority="64" dxfId="0">
      <formula>AND(COUNTIF($B$24:$C$25,B24)+COUNTIF($B$32:$C$569,B24)&gt;1,NOT(ISBLANK(B24)))</formula>
    </cfRule>
  </conditionalFormatting>
  <dataValidations count="1">
    <dataValidation type="list" allowBlank="1" showInputMessage="1" showErrorMessage="1" sqref="X23:X178 AG23:AG178 AO23:AO178 L23:L167 L169:L178">
      <formula1>$AX$21:$AX$22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Alfaro Jiménez</dc:creator>
  <cp:keywords/>
  <dc:description/>
  <cp:lastModifiedBy>Luis Diego Guerrero Ávila</cp:lastModifiedBy>
  <dcterms:created xsi:type="dcterms:W3CDTF">2015-06-12T14:24:10Z</dcterms:created>
  <dcterms:modified xsi:type="dcterms:W3CDTF">2017-05-11T15:33:32Z</dcterms:modified>
  <cp:category/>
  <cp:version/>
  <cp:contentType/>
  <cp:contentStatus/>
</cp:coreProperties>
</file>